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360" yWindow="360" windowWidth="15480" windowHeight="11640" activeTab="1"/>
  </bookViews>
  <sheets>
    <sheet name="CARBON MONOXIDE POPULATIONS" sheetId="1" r:id="rId1"/>
    <sheet name="ENERGY LEVEL TRANSITIONS" sheetId="2" r:id="rId2"/>
  </sheets>
  <calcPr calcId="145621"/>
</workbook>
</file>

<file path=xl/calcChain.xml><?xml version="1.0" encoding="utf-8"?>
<calcChain xmlns="http://schemas.openxmlformats.org/spreadsheetml/2006/main">
  <c r="B9" i="1" l="1"/>
  <c r="M7" i="2" s="1"/>
  <c r="E7" i="1"/>
  <c r="E4" i="1"/>
  <c r="E5" i="1"/>
  <c r="E6" i="1"/>
  <c r="F7" i="1" l="1"/>
  <c r="G7" i="1" s="1"/>
  <c r="H7" i="1" s="1"/>
  <c r="F5" i="1"/>
  <c r="G5" i="1" s="1"/>
  <c r="H5" i="1" s="1"/>
  <c r="F4" i="1"/>
  <c r="G4" i="1" s="1"/>
  <c r="H4" i="1" s="1"/>
  <c r="F6" i="1"/>
  <c r="G6" i="1" s="1"/>
  <c r="H6" i="1" s="1"/>
  <c r="H9" i="1" l="1"/>
  <c r="I4" i="1" s="1"/>
  <c r="D6" i="2" s="1"/>
  <c r="J4" i="1" l="1"/>
  <c r="I7" i="1"/>
  <c r="J7" i="1" s="1"/>
  <c r="I6" i="1"/>
  <c r="J6" i="1" s="1"/>
  <c r="I5" i="1"/>
  <c r="J5" i="1" s="1"/>
  <c r="D4" i="2"/>
  <c r="J4" i="2" s="1"/>
  <c r="J9" i="1" l="1"/>
  <c r="I4" i="2"/>
  <c r="D3" i="2"/>
  <c r="I9" i="1"/>
  <c r="D5" i="2"/>
  <c r="J5" i="2" s="1"/>
  <c r="D8" i="2" l="1"/>
  <c r="I3" i="2"/>
  <c r="I8" i="2" s="1"/>
  <c r="H3" i="2"/>
  <c r="H8" i="2" s="1"/>
  <c r="J3" i="2"/>
  <c r="J8" i="2" s="1"/>
  <c r="H9" i="2" l="1"/>
  <c r="C16" i="2" s="1"/>
  <c r="J9" i="2"/>
  <c r="C18" i="2" s="1"/>
  <c r="I9" i="2"/>
  <c r="C17" i="2" s="1"/>
</calcChain>
</file>

<file path=xl/sharedStrings.xml><?xml version="1.0" encoding="utf-8"?>
<sst xmlns="http://schemas.openxmlformats.org/spreadsheetml/2006/main" count="74" uniqueCount="52">
  <si>
    <t>ALLOWED ENERGY LEVEL</t>
  </si>
  <si>
    <t>ENERGY (eV)</t>
  </si>
  <si>
    <t>Ground State (v = 0)</t>
  </si>
  <si>
    <t>First Excited State (v = 1)</t>
  </si>
  <si>
    <t>Second Excited State (v = 2)</t>
  </si>
  <si>
    <t>Third Excited State (v = 3)</t>
  </si>
  <si>
    <r>
      <t>E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= </t>
    </r>
  </si>
  <si>
    <r>
      <t>E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= </t>
    </r>
  </si>
  <si>
    <r>
      <t>E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 xml:space="preserve"> = </t>
    </r>
  </si>
  <si>
    <r>
      <t>D</t>
    </r>
    <r>
      <rPr>
        <sz val="10"/>
        <rFont val="Arial"/>
        <family val="2"/>
      </rPr>
      <t>E</t>
    </r>
    <r>
      <rPr>
        <vertAlign val="subscript"/>
        <sz val="10"/>
        <rFont val="Arial"/>
        <family val="2"/>
      </rPr>
      <t>i</t>
    </r>
  </si>
  <si>
    <r>
      <t>g</t>
    </r>
    <r>
      <rPr>
        <vertAlign val="subscript"/>
        <sz val="10"/>
        <rFont val="Arial"/>
        <family val="2"/>
      </rPr>
      <t>i</t>
    </r>
  </si>
  <si>
    <r>
      <t>D</t>
    </r>
    <r>
      <rPr>
        <sz val="10"/>
        <rFont val="Arial"/>
        <family val="2"/>
      </rPr>
      <t>E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/k</t>
    </r>
    <r>
      <rPr>
        <vertAlign val="subscript"/>
        <sz val="10"/>
        <rFont val="Arial"/>
        <family val="2"/>
      </rPr>
      <t>B</t>
    </r>
    <r>
      <rPr>
        <sz val="10"/>
        <rFont val="Arial"/>
        <family val="2"/>
      </rPr>
      <t>T</t>
    </r>
  </si>
  <si>
    <r>
      <t>exp(-</t>
    </r>
    <r>
      <rPr>
        <sz val="10"/>
        <rFont val="Symbol"/>
        <family val="1"/>
        <charset val="2"/>
      </rPr>
      <t>D</t>
    </r>
    <r>
      <rPr>
        <sz val="10"/>
        <rFont val="Arial"/>
        <family val="2"/>
      </rPr>
      <t>E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/k</t>
    </r>
    <r>
      <rPr>
        <vertAlign val="subscript"/>
        <sz val="10"/>
        <rFont val="Arial"/>
        <family val="2"/>
      </rPr>
      <t>B</t>
    </r>
    <r>
      <rPr>
        <sz val="10"/>
        <rFont val="Arial"/>
        <family val="2"/>
      </rPr>
      <t>T)</t>
    </r>
  </si>
  <si>
    <r>
      <t>g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exp(-</t>
    </r>
    <r>
      <rPr>
        <sz val="10"/>
        <rFont val="Symbol"/>
        <family val="1"/>
        <charset val="2"/>
      </rPr>
      <t>D</t>
    </r>
    <r>
      <rPr>
        <sz val="10"/>
        <rFont val="Arial"/>
        <family val="2"/>
      </rPr>
      <t>E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/k</t>
    </r>
    <r>
      <rPr>
        <vertAlign val="subscript"/>
        <sz val="10"/>
        <rFont val="Arial"/>
        <family val="2"/>
      </rPr>
      <t>B</t>
    </r>
    <r>
      <rPr>
        <sz val="10"/>
        <rFont val="Arial"/>
        <family val="2"/>
      </rPr>
      <t>T)</t>
    </r>
  </si>
  <si>
    <r>
      <t xml:space="preserve">PARTITION FUNCTION (sum of terms), </t>
    </r>
    <r>
      <rPr>
        <b/>
        <sz val="10"/>
        <rFont val="Arial"/>
        <family val="2"/>
      </rPr>
      <t xml:space="preserve">Z = </t>
    </r>
  </si>
  <si>
    <t>---------------</t>
  </si>
  <si>
    <t>--------------------</t>
  </si>
  <si>
    <t>CARBON MONOXIDE EXAMPLE === POPULATION OF ENERGY STATES</t>
  </si>
  <si>
    <r>
      <t>N</t>
    </r>
    <r>
      <rPr>
        <vertAlign val="subscript"/>
        <sz val="10"/>
        <rFont val="Arial"/>
        <family val="2"/>
      </rPr>
      <t>i</t>
    </r>
  </si>
  <si>
    <t xml:space="preserve">TEMPERATURE = </t>
  </si>
  <si>
    <r>
      <t>N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E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 xml:space="preserve"> (eV)</t>
    </r>
  </si>
  <si>
    <t>^</t>
  </si>
  <si>
    <t>TOTAL</t>
  </si>
  <si>
    <t>ENERGY</t>
  </si>
  <si>
    <t>FROM</t>
  </si>
  <si>
    <t>STATE</t>
  </si>
  <si>
    <r>
      <t>E</t>
    </r>
    <r>
      <rPr>
        <vertAlign val="subscript"/>
        <sz val="10"/>
        <rFont val="Arial"/>
        <family val="2"/>
      </rPr>
      <t>0</t>
    </r>
  </si>
  <si>
    <r>
      <t>E</t>
    </r>
    <r>
      <rPr>
        <vertAlign val="subscript"/>
        <sz val="10"/>
        <rFont val="Arial"/>
        <family val="2"/>
      </rPr>
      <t>1</t>
    </r>
  </si>
  <si>
    <r>
      <t>E</t>
    </r>
    <r>
      <rPr>
        <vertAlign val="subscript"/>
        <sz val="10"/>
        <rFont val="Arial"/>
        <family val="2"/>
      </rPr>
      <t>2</t>
    </r>
  </si>
  <si>
    <r>
      <t>E</t>
    </r>
    <r>
      <rPr>
        <vertAlign val="subscript"/>
        <sz val="10"/>
        <rFont val="Arial"/>
        <family val="2"/>
      </rPr>
      <t>3</t>
    </r>
  </si>
  <si>
    <t>-----</t>
  </si>
  <si>
    <t>==========  TO STATE  ==========</t>
  </si>
  <si>
    <t>POPULATION</t>
  </si>
  <si>
    <r>
      <t>N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 xml:space="preserve"> =</t>
    </r>
  </si>
  <si>
    <r>
      <t>N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=</t>
    </r>
  </si>
  <si>
    <r>
      <t>N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=</t>
    </r>
  </si>
  <si>
    <r>
      <t>N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=</t>
    </r>
  </si>
  <si>
    <t>Relative</t>
  </si>
  <si>
    <t>}</t>
  </si>
  <si>
    <t>} Assumes equal transition probablilities (branching ratios)</t>
  </si>
  <si>
    <t>Transition wavelength</t>
  </si>
  <si>
    <r>
      <t>(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</rPr>
      <t>m)</t>
    </r>
  </si>
  <si>
    <t>Lambda</t>
  </si>
  <si>
    <t>Strngth</t>
  </si>
  <si>
    <r>
      <t>E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= </t>
    </r>
  </si>
  <si>
    <r>
      <t>N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=</t>
    </r>
  </si>
  <si>
    <r>
      <t>E</t>
    </r>
    <r>
      <rPr>
        <vertAlign val="subscript"/>
        <sz val="10"/>
        <rFont val="Arial"/>
        <family val="2"/>
      </rPr>
      <t>G</t>
    </r>
  </si>
  <si>
    <t>TEMPERATURE =</t>
  </si>
  <si>
    <t xml:space="preserve"> K</t>
  </si>
  <si>
    <r>
      <t xml:space="preserve"> TOTAL NUMBER OF MOLECULES, N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= </t>
    </r>
  </si>
  <si>
    <t>UNCLASSIFIED</t>
  </si>
  <si>
    <t>Transition number (on chart below) 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</si>
</sst>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"/>
    </font>
    <font>
      <sz val="8"/>
      <name val="Arial"/>
      <family val="2"/>
    </font>
    <font>
      <vertAlign val="subscript"/>
      <sz val="10"/>
      <name val="Arial"/>
      <family val="2"/>
    </font>
    <font>
      <sz val="10"/>
      <name val="Symbol"/>
      <family val="1"/>
      <charset val="2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quotePrefix="1" applyNumberFormat="1" applyAlignment="1">
      <alignment horizontal="center"/>
    </xf>
    <xf numFmtId="0" fontId="0" fillId="0" borderId="0" xfId="0" quotePrefix="1"/>
    <xf numFmtId="0" fontId="0" fillId="0" borderId="0" xfId="0" applyAlignment="1">
      <alignment horizontal="left"/>
    </xf>
    <xf numFmtId="0" fontId="4" fillId="0" borderId="1" xfId="0" applyFont="1" applyBorder="1"/>
    <xf numFmtId="0" fontId="4" fillId="0" borderId="2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Population of CO Energy States</a:t>
            </a:r>
          </a:p>
        </c:rich>
      </c:tx>
      <c:layout>
        <c:manualLayout>
          <c:xMode val="edge"/>
          <c:yMode val="edge"/>
          <c:x val="0.30036268193748544"/>
          <c:y val="3.23941685507133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261667775656104"/>
          <c:y val="0.18190565716527396"/>
          <c:w val="0.80204934906107639"/>
          <c:h val="0.61798086269846508"/>
        </c:manualLayout>
      </c:layout>
      <c:scatterChart>
        <c:scatterStyle val="smooth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10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80"/>
                </a:solidFill>
                <a:prstDash val="lgDash"/>
              </a:ln>
            </c:spPr>
            <c:trendlineType val="exp"/>
            <c:dispRSqr val="0"/>
            <c:dispEq val="0"/>
          </c:trendline>
          <c:xVal>
            <c:numRef>
              <c:f>'CARBON MONOXIDE POPULATIONS'!$C$4:$C$7</c:f>
              <c:numCache>
                <c:formatCode>General</c:formatCode>
                <c:ptCount val="4"/>
                <c:pt idx="0">
                  <c:v>0.13300000000000001</c:v>
                </c:pt>
                <c:pt idx="1">
                  <c:v>0.39900000000000002</c:v>
                </c:pt>
                <c:pt idx="2">
                  <c:v>0.66500000000000004</c:v>
                </c:pt>
                <c:pt idx="3">
                  <c:v>0.93100000000000005</c:v>
                </c:pt>
              </c:numCache>
            </c:numRef>
          </c:xVal>
          <c:yVal>
            <c:numRef>
              <c:f>'CARBON MONOXIDE POPULATIONS'!$I$4:$I$7</c:f>
              <c:numCache>
                <c:formatCode>General</c:formatCode>
                <c:ptCount val="4"/>
                <c:pt idx="0">
                  <c:v>872486</c:v>
                </c:pt>
                <c:pt idx="1">
                  <c:v>111457</c:v>
                </c:pt>
                <c:pt idx="2">
                  <c:v>14238</c:v>
                </c:pt>
                <c:pt idx="3">
                  <c:v>1819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212544"/>
        <c:axId val="105218816"/>
      </c:scatterChart>
      <c:valAx>
        <c:axId val="105212544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Energy (eV)</a:t>
                </a:r>
              </a:p>
            </c:rich>
          </c:tx>
          <c:layout>
            <c:manualLayout>
              <c:xMode val="edge"/>
              <c:yMode val="edge"/>
              <c:x val="0.4773330606401473"/>
              <c:y val="0.889593305787271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218816"/>
        <c:crosses val="autoZero"/>
        <c:crossBetween val="midCat"/>
        <c:majorUnit val="0.2"/>
        <c:minorUnit val="0.1"/>
      </c:valAx>
      <c:valAx>
        <c:axId val="105218816"/>
        <c:scaling>
          <c:orientation val="minMax"/>
          <c:max val="1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212544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Relative Emission Line Strengths</a:t>
            </a:r>
          </a:p>
        </c:rich>
      </c:tx>
      <c:layout>
        <c:manualLayout>
          <c:xMode val="edge"/>
          <c:yMode val="edge"/>
          <c:x val="0.24505928853754946"/>
          <c:y val="3.3333333333333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52964426877473"/>
          <c:y val="0.18461584689464872"/>
          <c:w val="0.84980237154150218"/>
          <c:h val="0.6230784832694397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'ENERGY LEVEL TRANSITIONS'!$H$9:$J$9</c:f>
              <c:numCache>
                <c:formatCode>0.000</c:formatCode>
                <c:ptCount val="3"/>
                <c:pt idx="0">
                  <c:v>6.0599999999999998E-4</c:v>
                </c:pt>
                <c:pt idx="1">
                  <c:v>7.7250000000000001E-3</c:v>
                </c:pt>
                <c:pt idx="2">
                  <c:v>0.119182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297024"/>
        <c:axId val="105298944"/>
      </c:barChart>
      <c:catAx>
        <c:axId val="10529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Transition (NOT wavelength)</a:t>
                </a:r>
              </a:p>
            </c:rich>
          </c:tx>
          <c:layout>
            <c:manualLayout>
              <c:xMode val="edge"/>
              <c:yMode val="edge"/>
              <c:x val="0.32806324110671936"/>
              <c:y val="0.887181640756443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29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298944"/>
        <c:scaling>
          <c:orientation val="minMax"/>
          <c:max val="0.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297024"/>
        <c:crosses val="autoZero"/>
        <c:crossBetween val="between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1038225</xdr:colOff>
      <xdr:row>10</xdr:row>
      <xdr:rowOff>114300</xdr:rowOff>
    </xdr:from>
    <xdr:to>
      <xdr:col>7</xdr:col>
      <xdr:colOff>914400</xdr:colOff>
      <xdr:row>34</xdr:row>
      <xdr:rowOff>76200</xdr:rowOff>
    </xdr:to>
    <xdr:graphicFrame macro="">
      <xdr:nvGraphicFramePr>
        <xdr:cNvPr id="10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7</xdr:row>
          <xdr:rowOff>38100</xdr:rowOff>
        </xdr:from>
        <xdr:to>
          <xdr:col>2</xdr:col>
          <xdr:colOff>609600</xdr:colOff>
          <xdr:row>9</xdr:row>
          <xdr:rowOff>114300</xdr:rowOff>
        </xdr:to>
        <xdr:sp macro="" textlink="">
          <xdr:nvSpPr>
            <xdr:cNvPr id="1025" name="SpinButton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11</xdr:row>
      <xdr:rowOff>66675</xdr:rowOff>
    </xdr:from>
    <xdr:to>
      <xdr:col>14</xdr:col>
      <xdr:colOff>571500</xdr:colOff>
      <xdr:row>34</xdr:row>
      <xdr:rowOff>57150</xdr:rowOff>
    </xdr:to>
    <xdr:graphicFrame macro="">
      <xdr:nvGraphicFramePr>
        <xdr:cNvPr id="206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102576</xdr:colOff>
      <xdr:row>11</xdr:row>
      <xdr:rowOff>65942</xdr:rowOff>
    </xdr:from>
    <xdr:to>
      <xdr:col>6</xdr:col>
      <xdr:colOff>521676</xdr:colOff>
      <xdr:row>34</xdr:row>
      <xdr:rowOff>100379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2576" y="2110154"/>
          <a:ext cx="4067908" cy="3741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36"/>
  <sheetViews>
    <sheetView zoomScale="130" workbookViewId="0">
      <selection sqref="A1:E1"/>
    </sheetView>
  </sheetViews>
  <sheetFormatPr defaultRowHeight="12.75" x14ac:dyDescent="0.2"/>
  <cols>
    <col min="1" max="1" width="25.5703125" bestFit="1" customWidth="1"/>
    <col min="3" max="3" width="12.85546875" bestFit="1" customWidth="1"/>
    <col min="4" max="4" width="7.85546875" style="1" customWidth="1"/>
    <col min="6" max="6" width="12.7109375" style="1" customWidth="1"/>
    <col min="7" max="7" width="12.5703125" bestFit="1" customWidth="1"/>
    <col min="8" max="8" width="15.28515625" bestFit="1" customWidth="1"/>
    <col min="9" max="9" width="10.5703125" bestFit="1" customWidth="1"/>
    <col min="10" max="10" width="12" bestFit="1" customWidth="1"/>
  </cols>
  <sheetData>
    <row r="1" spans="1:10" s="13" customFormat="1" ht="14.25" x14ac:dyDescent="0.25">
      <c r="A1" s="18" t="s">
        <v>17</v>
      </c>
      <c r="B1" s="18"/>
      <c r="C1" s="18"/>
      <c r="D1" s="18"/>
      <c r="E1" s="18"/>
      <c r="F1" s="12"/>
      <c r="H1" s="14" t="s">
        <v>49</v>
      </c>
      <c r="I1" s="12">
        <v>1000000</v>
      </c>
    </row>
    <row r="3" spans="1:10" ht="15.75" x14ac:dyDescent="0.3">
      <c r="A3" t="s">
        <v>0</v>
      </c>
      <c r="B3" s="17" t="s">
        <v>1</v>
      </c>
      <c r="C3" s="17"/>
      <c r="D3" s="1" t="s">
        <v>10</v>
      </c>
      <c r="E3" s="2" t="s">
        <v>9</v>
      </c>
      <c r="F3" s="2" t="s">
        <v>11</v>
      </c>
      <c r="G3" s="1" t="s">
        <v>12</v>
      </c>
      <c r="H3" s="1" t="s">
        <v>13</v>
      </c>
      <c r="I3" s="1" t="s">
        <v>18</v>
      </c>
      <c r="J3" s="1" t="s">
        <v>20</v>
      </c>
    </row>
    <row r="4" spans="1:10" ht="15.75" x14ac:dyDescent="0.3">
      <c r="A4" t="s">
        <v>2</v>
      </c>
      <c r="B4" s="1" t="s">
        <v>44</v>
      </c>
      <c r="C4" s="1">
        <v>0.13300000000000001</v>
      </c>
      <c r="D4" s="1">
        <v>1</v>
      </c>
      <c r="E4" s="3">
        <f>C4-$C$4</f>
        <v>0</v>
      </c>
      <c r="F4" s="3">
        <f>E4/(0.00008618*$B$9)</f>
        <v>0</v>
      </c>
      <c r="G4" s="3">
        <f>EXP(-F4)</f>
        <v>1</v>
      </c>
      <c r="H4" s="3">
        <f>D4*G4</f>
        <v>1</v>
      </c>
      <c r="I4" s="1">
        <f>ROUND($I$1*H4/$H$9,0)</f>
        <v>872486</v>
      </c>
      <c r="J4" s="3">
        <f>I4*C4</f>
        <v>116040.63800000001</v>
      </c>
    </row>
    <row r="5" spans="1:10" ht="15.75" x14ac:dyDescent="0.3">
      <c r="A5" t="s">
        <v>3</v>
      </c>
      <c r="B5" s="1" t="s">
        <v>6</v>
      </c>
      <c r="C5" s="1">
        <v>0.39900000000000002</v>
      </c>
      <c r="D5" s="1">
        <v>1</v>
      </c>
      <c r="E5" s="3">
        <f>C5-$C$4</f>
        <v>0.26600000000000001</v>
      </c>
      <c r="F5" s="3">
        <f>E5/(0.00008618*$B$9)</f>
        <v>2.0577086717722599</v>
      </c>
      <c r="G5" s="3">
        <f>EXP(-F5)</f>
        <v>0.12774634360793125</v>
      </c>
      <c r="H5" s="3">
        <f>D5*G5</f>
        <v>0.12774634360793125</v>
      </c>
      <c r="I5" s="1">
        <f>ROUND($I$1*H5/$H$9,0)</f>
        <v>111457</v>
      </c>
      <c r="J5" s="3">
        <f>I5*C5</f>
        <v>44471.343000000001</v>
      </c>
    </row>
    <row r="6" spans="1:10" ht="15.75" x14ac:dyDescent="0.3">
      <c r="A6" t="s">
        <v>4</v>
      </c>
      <c r="B6" s="1" t="s">
        <v>7</v>
      </c>
      <c r="C6" s="1">
        <v>0.66500000000000004</v>
      </c>
      <c r="D6" s="1">
        <v>1</v>
      </c>
      <c r="E6" s="3">
        <f>C6-$C$4</f>
        <v>0.53200000000000003</v>
      </c>
      <c r="F6" s="3">
        <f>E6/(0.00008618*$B$9)</f>
        <v>4.1154173435445198</v>
      </c>
      <c r="G6" s="3">
        <f>EXP(-F6)</f>
        <v>1.6319128305195635E-2</v>
      </c>
      <c r="H6" s="3">
        <f>D6*G6</f>
        <v>1.6319128305195635E-2</v>
      </c>
      <c r="I6" s="1">
        <f>ROUND($I$1*H6/$H$9,0)</f>
        <v>14238</v>
      </c>
      <c r="J6" s="3">
        <f>I6*C6</f>
        <v>9468.27</v>
      </c>
    </row>
    <row r="7" spans="1:10" ht="15.75" x14ac:dyDescent="0.3">
      <c r="A7" t="s">
        <v>5</v>
      </c>
      <c r="B7" s="1" t="s">
        <v>8</v>
      </c>
      <c r="C7" s="1">
        <v>0.93100000000000005</v>
      </c>
      <c r="D7" s="1">
        <v>1</v>
      </c>
      <c r="E7" s="3">
        <f>C7-$C$4</f>
        <v>0.79800000000000004</v>
      </c>
      <c r="F7" s="3">
        <f>E7/(0.00008618*$B$9)</f>
        <v>6.1731260153167797</v>
      </c>
      <c r="G7" s="3">
        <f>EXP(-F7)</f>
        <v>2.0847089718574381E-3</v>
      </c>
      <c r="H7" s="3">
        <f>D7*G7</f>
        <v>2.0847089718574381E-3</v>
      </c>
      <c r="I7" s="1">
        <f>ROUND($I$1*H7/$H$9,0)</f>
        <v>1819</v>
      </c>
      <c r="J7" s="3">
        <f>I7*C7</f>
        <v>1693.489</v>
      </c>
    </row>
    <row r="8" spans="1:10" x14ac:dyDescent="0.2">
      <c r="H8" s="5" t="s">
        <v>16</v>
      </c>
      <c r="I8" s="5" t="s">
        <v>15</v>
      </c>
      <c r="J8" s="7" t="s">
        <v>15</v>
      </c>
    </row>
    <row r="9" spans="1:10" ht="15" x14ac:dyDescent="0.2">
      <c r="A9" s="4" t="s">
        <v>19</v>
      </c>
      <c r="B9" s="6">
        <f>C9*300</f>
        <v>1500</v>
      </c>
      <c r="C9" s="1">
        <v>5</v>
      </c>
      <c r="G9" s="4" t="s">
        <v>14</v>
      </c>
      <c r="H9" s="3">
        <f>SUM(H4:H7)</f>
        <v>1.1461501808849841</v>
      </c>
      <c r="I9" s="1">
        <f>SUM(I4:I7)</f>
        <v>1000000</v>
      </c>
      <c r="J9" s="3">
        <f>SUM(J4:J7)</f>
        <v>171673.74</v>
      </c>
    </row>
    <row r="10" spans="1:10" x14ac:dyDescent="0.2">
      <c r="J10" s="1" t="s">
        <v>21</v>
      </c>
    </row>
    <row r="11" spans="1:10" x14ac:dyDescent="0.2">
      <c r="J11" s="1" t="s">
        <v>21</v>
      </c>
    </row>
    <row r="12" spans="1:10" x14ac:dyDescent="0.2">
      <c r="J12" s="1" t="s">
        <v>22</v>
      </c>
    </row>
    <row r="13" spans="1:10" x14ac:dyDescent="0.2">
      <c r="J13" s="1" t="s">
        <v>23</v>
      </c>
    </row>
    <row r="36" spans="2:7" x14ac:dyDescent="0.2">
      <c r="B36" s="19" t="s">
        <v>50</v>
      </c>
      <c r="C36" s="19"/>
      <c r="D36" s="19"/>
      <c r="E36" s="19"/>
      <c r="F36" s="19"/>
      <c r="G36" s="19"/>
    </row>
  </sheetData>
  <mergeCells count="3">
    <mergeCell ref="B3:C3"/>
    <mergeCell ref="A1:E1"/>
    <mergeCell ref="B36:G36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SpinButton1">
          <controlPr defaultSize="0" autoLine="0" linkedCell="C9" r:id="rId5">
            <anchor moveWithCells="1">
              <from>
                <xdr:col>2</xdr:col>
                <xdr:colOff>228600</xdr:colOff>
                <xdr:row>7</xdr:row>
                <xdr:rowOff>38100</xdr:rowOff>
              </from>
              <to>
                <xdr:col>2</xdr:col>
                <xdr:colOff>609600</xdr:colOff>
                <xdr:row>9</xdr:row>
                <xdr:rowOff>114300</xdr:rowOff>
              </to>
            </anchor>
          </controlPr>
        </control>
      </mc:Choice>
      <mc:Fallback>
        <control shapeId="1025" r:id="rId4" name="SpinButton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zoomScale="130" zoomScaleNormal="130" workbookViewId="0"/>
  </sheetViews>
  <sheetFormatPr defaultRowHeight="12.75" x14ac:dyDescent="0.2"/>
  <sheetData>
    <row r="1" spans="1:14" x14ac:dyDescent="0.2">
      <c r="F1" s="1" t="s">
        <v>24</v>
      </c>
      <c r="G1" s="20" t="s">
        <v>31</v>
      </c>
      <c r="H1" s="17"/>
      <c r="I1" s="17"/>
      <c r="J1" s="17"/>
    </row>
    <row r="2" spans="1:14" ht="15.75" x14ac:dyDescent="0.3">
      <c r="A2" s="17" t="s">
        <v>1</v>
      </c>
      <c r="B2" s="17"/>
      <c r="C2" s="17" t="s">
        <v>32</v>
      </c>
      <c r="D2" s="17"/>
      <c r="F2" s="1" t="s">
        <v>25</v>
      </c>
      <c r="G2" s="1" t="s">
        <v>29</v>
      </c>
      <c r="H2" s="1" t="s">
        <v>28</v>
      </c>
      <c r="I2" s="1" t="s">
        <v>27</v>
      </c>
      <c r="J2" s="1" t="s">
        <v>26</v>
      </c>
      <c r="K2" s="1"/>
    </row>
    <row r="3" spans="1:14" ht="15.75" x14ac:dyDescent="0.3">
      <c r="A3" s="1" t="s">
        <v>8</v>
      </c>
      <c r="B3" s="1">
        <v>0.93100000000000005</v>
      </c>
      <c r="C3" s="1" t="s">
        <v>33</v>
      </c>
      <c r="D3" s="1">
        <f>'CARBON MONOXIDE POPULATIONS'!I7</f>
        <v>1819</v>
      </c>
      <c r="F3" s="1" t="s">
        <v>29</v>
      </c>
      <c r="G3" s="5" t="s">
        <v>30</v>
      </c>
      <c r="H3" s="1">
        <f>ROUND($D$3/3,0)</f>
        <v>606</v>
      </c>
      <c r="I3" s="1">
        <f>ROUND($D$3/3,0)</f>
        <v>606</v>
      </c>
      <c r="J3" s="1">
        <f>ROUND($D$3/3,0)</f>
        <v>606</v>
      </c>
      <c r="K3" s="9" t="s">
        <v>38</v>
      </c>
    </row>
    <row r="4" spans="1:14" ht="15.75" x14ac:dyDescent="0.3">
      <c r="A4" s="1" t="s">
        <v>7</v>
      </c>
      <c r="B4" s="1">
        <v>0.66500000000000004</v>
      </c>
      <c r="C4" s="1" t="s">
        <v>34</v>
      </c>
      <c r="D4" s="1">
        <f>'CARBON MONOXIDE POPULATIONS'!I6</f>
        <v>14238</v>
      </c>
      <c r="F4" s="1" t="s">
        <v>28</v>
      </c>
      <c r="G4" s="5" t="s">
        <v>30</v>
      </c>
      <c r="H4" s="5" t="s">
        <v>30</v>
      </c>
      <c r="I4" s="1">
        <f>ROUND($D$4/2,0)</f>
        <v>7119</v>
      </c>
      <c r="J4" s="1">
        <f>ROUND($D$4/2,0)</f>
        <v>7119</v>
      </c>
      <c r="K4" s="9" t="s">
        <v>39</v>
      </c>
    </row>
    <row r="5" spans="1:14" ht="16.5" thickBot="1" x14ac:dyDescent="0.35">
      <c r="A5" s="1" t="s">
        <v>6</v>
      </c>
      <c r="B5" s="1">
        <v>0.39900000000000002</v>
      </c>
      <c r="C5" s="1" t="s">
        <v>35</v>
      </c>
      <c r="D5" s="1">
        <f>'CARBON MONOXIDE POPULATIONS'!I5</f>
        <v>111457</v>
      </c>
      <c r="F5" s="1" t="s">
        <v>27</v>
      </c>
      <c r="G5" s="5" t="s">
        <v>30</v>
      </c>
      <c r="H5" s="5" t="s">
        <v>30</v>
      </c>
      <c r="I5" s="5" t="s">
        <v>30</v>
      </c>
      <c r="J5" s="1">
        <f>D5</f>
        <v>111457</v>
      </c>
      <c r="K5" s="9" t="s">
        <v>38</v>
      </c>
    </row>
    <row r="6" spans="1:14" ht="16.5" thickTop="1" x14ac:dyDescent="0.3">
      <c r="A6" s="1" t="s">
        <v>44</v>
      </c>
      <c r="B6" s="1">
        <v>0.13300000000000001</v>
      </c>
      <c r="C6" s="1" t="s">
        <v>45</v>
      </c>
      <c r="D6" s="1">
        <f>'CARBON MONOXIDE POPULATIONS'!I4</f>
        <v>872486</v>
      </c>
      <c r="F6" s="1" t="s">
        <v>46</v>
      </c>
      <c r="G6" s="5" t="s">
        <v>30</v>
      </c>
      <c r="H6" s="5" t="s">
        <v>30</v>
      </c>
      <c r="I6" s="5" t="s">
        <v>30</v>
      </c>
      <c r="J6" s="5" t="s">
        <v>30</v>
      </c>
      <c r="K6" s="1"/>
      <c r="M6" s="21" t="s">
        <v>47</v>
      </c>
      <c r="N6" s="22"/>
    </row>
    <row r="7" spans="1:14" ht="13.5" thickBot="1" x14ac:dyDescent="0.25">
      <c r="D7" s="8" t="s">
        <v>15</v>
      </c>
      <c r="M7" s="10">
        <f>'CARBON MONOXIDE POPULATIONS'!B9</f>
        <v>1500</v>
      </c>
      <c r="N7" s="11" t="s">
        <v>48</v>
      </c>
    </row>
    <row r="8" spans="1:14" ht="16.5" thickTop="1" x14ac:dyDescent="0.3">
      <c r="C8" s="1" t="s">
        <v>36</v>
      </c>
      <c r="D8" s="1">
        <f>SUM(D3:D6)</f>
        <v>1000000</v>
      </c>
      <c r="F8" s="1" t="s">
        <v>22</v>
      </c>
      <c r="H8" s="1">
        <f>H3</f>
        <v>606</v>
      </c>
      <c r="I8" s="1">
        <f>SUM(I3:I4)</f>
        <v>7725</v>
      </c>
      <c r="J8" s="1">
        <f>SUM(J3:J5)</f>
        <v>119182</v>
      </c>
    </row>
    <row r="9" spans="1:14" x14ac:dyDescent="0.2">
      <c r="F9" s="1" t="s">
        <v>37</v>
      </c>
      <c r="H9" s="3">
        <f>H8/$D$8</f>
        <v>6.0599999999999998E-4</v>
      </c>
      <c r="I9" s="3">
        <f>I8/$D$8</f>
        <v>7.7250000000000001E-3</v>
      </c>
      <c r="J9" s="3">
        <f>J8/$D$8</f>
        <v>0.119182</v>
      </c>
    </row>
    <row r="10" spans="1:14" x14ac:dyDescent="0.2">
      <c r="F10" s="9" t="s">
        <v>40</v>
      </c>
      <c r="H10" s="1">
        <v>1.55</v>
      </c>
      <c r="I10" s="1">
        <v>2.33</v>
      </c>
      <c r="J10" s="1">
        <v>4.67</v>
      </c>
      <c r="K10" s="1" t="s">
        <v>41</v>
      </c>
    </row>
    <row r="11" spans="1:14" x14ac:dyDescent="0.2">
      <c r="G11" s="16" t="s">
        <v>51</v>
      </c>
      <c r="H11" s="15">
        <v>1</v>
      </c>
      <c r="I11" s="15">
        <v>2</v>
      </c>
      <c r="J11" s="15">
        <v>3</v>
      </c>
    </row>
    <row r="15" spans="1:14" x14ac:dyDescent="0.2">
      <c r="B15" s="1" t="s">
        <v>42</v>
      </c>
      <c r="C15" s="1" t="s">
        <v>43</v>
      </c>
    </row>
    <row r="16" spans="1:14" x14ac:dyDescent="0.2">
      <c r="B16" s="1">
        <v>1.55</v>
      </c>
      <c r="C16" s="3">
        <f>H9</f>
        <v>6.0599999999999998E-4</v>
      </c>
    </row>
    <row r="17" spans="2:3" x14ac:dyDescent="0.2">
      <c r="B17" s="1">
        <v>2.33</v>
      </c>
      <c r="C17" s="3">
        <f>I9</f>
        <v>7.7250000000000001E-3</v>
      </c>
    </row>
    <row r="18" spans="2:3" x14ac:dyDescent="0.2">
      <c r="B18" s="1">
        <v>4.67</v>
      </c>
      <c r="C18" s="3">
        <f>J9</f>
        <v>0.119182</v>
      </c>
    </row>
  </sheetData>
  <mergeCells count="4">
    <mergeCell ref="A2:B2"/>
    <mergeCell ref="C2:D2"/>
    <mergeCell ref="G1:J1"/>
    <mergeCell ref="M6:N6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CARBON MONOXIDE POPULATIONS</vt:lpstr>
      <vt:lpstr>ENERGY LEVEL TRANSITIONS</vt:lpstr>
    </vt:vector>
  </TitlesOfParts>
  <Company>Riverside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OENG 530 Lesson 07 Boltzmann Example</dc:title>
  <dc:subject>Interactive Boltzmann Population Distribution</dc:subject>
  <dc:creator>Howard Evans</dc:creator>
  <cp:lastModifiedBy>Donnelly, Kimberly</cp:lastModifiedBy>
  <dcterms:created xsi:type="dcterms:W3CDTF">2005-08-11T20:50:09Z</dcterms:created>
  <dcterms:modified xsi:type="dcterms:W3CDTF">2014-04-22T17:30:18Z</dcterms:modified>
</cp:coreProperties>
</file>