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bookViews>
    <workbookView xWindow="360" yWindow="30" windowWidth="13260" windowHeight="9090" tabRatio="784"/>
  </bookViews>
  <sheets>
    <sheet name="5-7" sheetId="8" r:id="rId1"/>
  </sheets>
  <calcPr calcId="145621"/>
</workbook>
</file>

<file path=xl/calcChain.xml><?xml version="1.0" encoding="utf-8"?>
<calcChain xmlns="http://schemas.openxmlformats.org/spreadsheetml/2006/main">
  <c r="C32" i="8" l="1"/>
  <c r="D32" i="8"/>
  <c r="C31" i="8"/>
  <c r="D31" i="8" s="1"/>
  <c r="C30" i="8"/>
  <c r="D30" i="8"/>
  <c r="C29" i="8"/>
  <c r="D29" i="8"/>
  <c r="F29" i="8"/>
  <c r="G29" i="8"/>
  <c r="H29" i="8" s="1"/>
  <c r="K29" i="8" s="1"/>
  <c r="L29" i="8" s="1"/>
  <c r="F30" i="8"/>
  <c r="G30" i="8" s="1"/>
  <c r="H30" i="8" s="1"/>
  <c r="K30" i="8" s="1"/>
  <c r="L30" i="8" s="1"/>
  <c r="F31" i="8"/>
  <c r="G31" i="8" s="1"/>
  <c r="H31" i="8" s="1"/>
  <c r="K31" i="8" s="1"/>
  <c r="L31" i="8" s="1"/>
  <c r="F32" i="8"/>
  <c r="G32" i="8" s="1"/>
  <c r="H32" i="8" s="1"/>
  <c r="K32" i="8" s="1"/>
  <c r="L32" i="8" s="1"/>
  <c r="C24" i="8"/>
  <c r="D24" i="8" s="1"/>
  <c r="C23" i="8"/>
  <c r="D23" i="8" s="1"/>
  <c r="C22" i="8"/>
  <c r="D22" i="8" s="1"/>
  <c r="C21" i="8"/>
  <c r="D21" i="8" s="1"/>
  <c r="C8" i="8"/>
  <c r="D8" i="8" s="1"/>
  <c r="C7" i="8"/>
  <c r="D7" i="8" s="1"/>
  <c r="C6" i="8"/>
  <c r="D6" i="8" s="1"/>
  <c r="C5" i="8"/>
  <c r="D5" i="8" s="1"/>
  <c r="F5" i="8"/>
  <c r="G5" i="8" s="1"/>
  <c r="H5" i="8" s="1"/>
  <c r="K5" i="8" s="1"/>
  <c r="L5" i="8" s="1"/>
  <c r="F7" i="8"/>
  <c r="G7" i="8" s="1"/>
  <c r="H7" i="8" s="1"/>
  <c r="K7" i="8" s="1"/>
  <c r="L7" i="8" s="1"/>
  <c r="F22" i="8"/>
  <c r="G22" i="8" s="1"/>
  <c r="H22" i="8" s="1"/>
  <c r="K22" i="8" s="1"/>
  <c r="L22" i="8" s="1"/>
  <c r="C13" i="8"/>
  <c r="F13" i="8" s="1"/>
  <c r="G13" i="8" s="1"/>
  <c r="H13" i="8" s="1"/>
  <c r="K13" i="8" s="1"/>
  <c r="L13" i="8" s="1"/>
  <c r="C14" i="8"/>
  <c r="F14" i="8" s="1"/>
  <c r="G14" i="8" s="1"/>
  <c r="H14" i="8" s="1"/>
  <c r="K14" i="8" s="1"/>
  <c r="L14" i="8" s="1"/>
  <c r="C15" i="8"/>
  <c r="F15" i="8" s="1"/>
  <c r="G15" i="8" s="1"/>
  <c r="H15" i="8" s="1"/>
  <c r="K15" i="8" s="1"/>
  <c r="L15" i="8" s="1"/>
  <c r="C16" i="8"/>
  <c r="F16" i="8" s="1"/>
  <c r="G16" i="8" s="1"/>
  <c r="H16" i="8" s="1"/>
  <c r="K16" i="8" s="1"/>
  <c r="L16" i="8" s="1"/>
  <c r="D15" i="8"/>
  <c r="D13" i="8" l="1"/>
  <c r="F24" i="8"/>
  <c r="G24" i="8" s="1"/>
  <c r="H24" i="8" s="1"/>
  <c r="K24" i="8" s="1"/>
  <c r="L24" i="8" s="1"/>
  <c r="L17" i="8"/>
  <c r="L33" i="8"/>
  <c r="D14" i="8"/>
  <c r="D16" i="8"/>
  <c r="F23" i="8"/>
  <c r="G23" i="8" s="1"/>
  <c r="H23" i="8" s="1"/>
  <c r="K23" i="8" s="1"/>
  <c r="L23" i="8" s="1"/>
  <c r="F21" i="8"/>
  <c r="G21" i="8" s="1"/>
  <c r="H21" i="8" s="1"/>
  <c r="K21" i="8" s="1"/>
  <c r="L21" i="8" s="1"/>
  <c r="F8" i="8"/>
  <c r="G8" i="8" s="1"/>
  <c r="H8" i="8" s="1"/>
  <c r="K8" i="8" s="1"/>
  <c r="L8" i="8" s="1"/>
  <c r="F6" i="8"/>
  <c r="G6" i="8" s="1"/>
  <c r="H6" i="8" s="1"/>
  <c r="K6" i="8" s="1"/>
  <c r="L6" i="8" s="1"/>
  <c r="L9" i="8" l="1"/>
  <c r="L25" i="8"/>
</calcChain>
</file>

<file path=xl/comments1.xml><?xml version="1.0" encoding="utf-8"?>
<comments xmlns="http://schemas.openxmlformats.org/spreadsheetml/2006/main">
  <authors>
    <author>hevans</author>
  </authors>
  <commentList>
    <comment ref="A1" authorId="0">
      <text>
        <r>
          <rPr>
            <sz val="10"/>
            <color indexed="81"/>
            <rFont val="Tahoma"/>
            <family val="2"/>
          </rPr>
          <t>Use the (given) model of atmospheric aerosols to calculate the atmospheric transmission factor along an 8.00 km horizontal path at wavelengths of 0.500 μm, 1.00 µm, 5.00 µm, and 10.0 µm:</t>
        </r>
      </text>
    </comment>
  </commentList>
</comments>
</file>

<file path=xl/sharedStrings.xml><?xml version="1.0" encoding="utf-8"?>
<sst xmlns="http://schemas.openxmlformats.org/spreadsheetml/2006/main" count="73" uniqueCount="22">
  <si>
    <t>Particle</t>
  </si>
  <si>
    <t>Smoke</t>
  </si>
  <si>
    <t>Fumes</t>
  </si>
  <si>
    <t>Dust</t>
  </si>
  <si>
    <t>Ash</t>
  </si>
  <si>
    <t>Wavelength = 1 micrometer</t>
  </si>
  <si>
    <r>
      <t>Diameter
(</t>
    </r>
    <r>
      <rPr>
        <sz val="10"/>
        <rFont val="Symbol"/>
        <family val="1"/>
        <charset val="2"/>
      </rPr>
      <t>m</t>
    </r>
    <r>
      <rPr>
        <sz val="10"/>
        <rFont val="Arial"/>
        <family val="2"/>
      </rPr>
      <t>m)</t>
    </r>
  </si>
  <si>
    <r>
      <t>Radius
(</t>
    </r>
    <r>
      <rPr>
        <sz val="10"/>
        <rFont val="Symbol"/>
        <family val="1"/>
        <charset val="2"/>
      </rPr>
      <t>m</t>
    </r>
    <r>
      <rPr>
        <sz val="10"/>
        <rFont val="Arial"/>
        <family val="2"/>
      </rPr>
      <t>m)</t>
    </r>
  </si>
  <si>
    <r>
      <t>l</t>
    </r>
    <r>
      <rPr>
        <sz val="10"/>
        <rFont val="Arial"/>
        <family val="2"/>
      </rPr>
      <t>/2</t>
    </r>
    <r>
      <rPr>
        <sz val="10"/>
        <rFont val="Symbol"/>
        <family val="1"/>
        <charset val="2"/>
      </rPr>
      <t>p</t>
    </r>
    <r>
      <rPr>
        <sz val="10"/>
        <rFont val="Arial"/>
        <family val="2"/>
      </rPr>
      <t>r</t>
    </r>
  </si>
  <si>
    <t>From
chart</t>
  </si>
  <si>
    <r>
      <t>Area
(</t>
    </r>
    <r>
      <rPr>
        <sz val="10"/>
        <rFont val="Symbol"/>
        <family val="1"/>
        <charset val="2"/>
      </rPr>
      <t>m</t>
    </r>
    <r>
      <rPr>
        <sz val="10"/>
        <rFont val="Arial"/>
        <family val="2"/>
      </rPr>
      <t>m</t>
    </r>
    <r>
      <rPr>
        <vertAlign val="superscript"/>
        <sz val="10"/>
        <rFont val="Arial"/>
        <family val="2"/>
      </rPr>
      <t>2</t>
    </r>
    <r>
      <rPr>
        <sz val="10"/>
        <rFont val="Arial"/>
        <family val="2"/>
      </rPr>
      <t>)</t>
    </r>
  </si>
  <si>
    <r>
      <t>s</t>
    </r>
    <r>
      <rPr>
        <sz val="10"/>
        <rFont val="Arial"/>
        <family val="2"/>
      </rPr>
      <t xml:space="preserve">
(</t>
    </r>
    <r>
      <rPr>
        <sz val="10"/>
        <rFont val="Symbol"/>
        <family val="1"/>
        <charset val="2"/>
      </rPr>
      <t>m</t>
    </r>
    <r>
      <rPr>
        <sz val="10"/>
        <rFont val="Arial"/>
        <family val="2"/>
      </rPr>
      <t>m</t>
    </r>
    <r>
      <rPr>
        <vertAlign val="superscript"/>
        <sz val="10"/>
        <rFont val="Arial"/>
        <family val="2"/>
      </rPr>
      <t>2</t>
    </r>
    <r>
      <rPr>
        <sz val="10"/>
        <rFont val="Arial"/>
        <family val="2"/>
      </rPr>
      <t>)</t>
    </r>
  </si>
  <si>
    <r>
      <t>s</t>
    </r>
    <r>
      <rPr>
        <sz val="10"/>
        <rFont val="Arial"/>
        <family val="2"/>
      </rPr>
      <t xml:space="preserve">
(</t>
    </r>
    <r>
      <rPr>
        <sz val="10"/>
        <rFont val="Arial"/>
        <family val="2"/>
      </rPr>
      <t>m</t>
    </r>
    <r>
      <rPr>
        <vertAlign val="superscript"/>
        <sz val="10"/>
        <rFont val="Arial"/>
        <family val="2"/>
      </rPr>
      <t>2</t>
    </r>
    <r>
      <rPr>
        <sz val="10"/>
        <rFont val="Arial"/>
        <family val="2"/>
      </rPr>
      <t>)</t>
    </r>
  </si>
  <si>
    <r>
      <t>n</t>
    </r>
    <r>
      <rPr>
        <sz val="10"/>
        <rFont val="Arial"/>
        <family val="2"/>
      </rPr>
      <t xml:space="preserve"> </t>
    </r>
    <r>
      <rPr>
        <sz val="10"/>
        <rFont val="Symbol"/>
        <family val="1"/>
        <charset val="2"/>
      </rPr>
      <t>s</t>
    </r>
    <r>
      <rPr>
        <sz val="10"/>
        <rFont val="Arial"/>
        <family val="2"/>
      </rPr>
      <t xml:space="preserve"> </t>
    </r>
    <r>
      <rPr>
        <sz val="10"/>
        <rFont val="Symbol"/>
        <family val="1"/>
        <charset val="2"/>
      </rPr>
      <t>D</t>
    </r>
    <r>
      <rPr>
        <i/>
        <sz val="10"/>
        <rFont val="Arial"/>
        <family val="2"/>
      </rPr>
      <t>s</t>
    </r>
  </si>
  <si>
    <t>t</t>
  </si>
  <si>
    <r>
      <t>n
(m</t>
    </r>
    <r>
      <rPr>
        <vertAlign val="superscript"/>
        <sz val="10"/>
        <rFont val="Arial"/>
        <family val="2"/>
      </rPr>
      <t>-3</t>
    </r>
    <r>
      <rPr>
        <i/>
        <sz val="10"/>
        <rFont val="Arial"/>
        <family val="2"/>
      </rPr>
      <t>)</t>
    </r>
  </si>
  <si>
    <r>
      <t>D</t>
    </r>
    <r>
      <rPr>
        <i/>
        <sz val="10"/>
        <rFont val="Arial"/>
        <family val="2"/>
      </rPr>
      <t>s</t>
    </r>
    <r>
      <rPr>
        <sz val="10"/>
        <rFont val="Arial"/>
        <family val="2"/>
      </rPr>
      <t xml:space="preserve">
(m)</t>
    </r>
  </si>
  <si>
    <t xml:space="preserve">Total transmission = </t>
  </si>
  <si>
    <t>Wavelength = 0.5 micrometer</t>
  </si>
  <si>
    <t>Wavelength = 5 micrometer</t>
  </si>
  <si>
    <t>Wavelength = 10 micrometer</t>
  </si>
  <si>
    <t>5-7.</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</si>
</sst>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00"/>
  </numFmts>
  <fonts count="14" x14ac:knownFonts="1">
    <font>
      <sz val="10"/>
      <name val="Arial"/>
    </font>
    <font>
      <b/>
      <sz val="10"/>
      <name val="Arial"/>
      <family val="2"/>
    </font>
    <font>
      <vertAlign val="superscript"/>
      <sz val="10"/>
      <name val="Arial"/>
      <family val="2"/>
    </font>
    <font>
      <sz val="10"/>
      <name val="Symbol"/>
      <family val="1"/>
      <charset val="2"/>
    </font>
    <font>
      <b/>
      <sz val="10"/>
      <color indexed="10"/>
      <name val="Arial"/>
      <family val="2"/>
    </font>
    <font>
      <i/>
      <sz val="10"/>
      <name val="Arial"/>
      <family val="2"/>
    </font>
    <font>
      <sz val="10"/>
      <name val="Arial"/>
      <family val="2"/>
    </font>
    <font>
      <b/>
      <sz val="10"/>
      <color indexed="52"/>
      <name val="Arial"/>
      <family val="2"/>
    </font>
    <font>
      <b/>
      <sz val="10"/>
      <color indexed="57"/>
      <name val="Arial"/>
      <family val="2"/>
    </font>
    <font>
      <b/>
      <sz val="10"/>
      <color indexed="12"/>
      <name val="Arial"/>
      <family val="2"/>
    </font>
    <font>
      <b/>
      <sz val="12"/>
      <name val="Arial"/>
      <family val="2"/>
    </font>
    <font>
      <sz val="10"/>
      <color indexed="81"/>
      <name val="Tahoma"/>
      <family val="2"/>
    </font>
    <font>
      <b/>
      <sz val="14"/>
      <name val="Arial"/>
      <family val="2"/>
    </font>
    <font>
      <b/>
      <sz val="14"/>
      <name val="Tahoma"/>
      <family val="2"/>
    </font>
  </fonts>
  <fills count="2">
    <fill>
      <patternFill patternType="none"/>
    </fill>
    <fill>
      <patternFill patternType="gray125"/>
    </fill>
  </fills>
  <borders count="1">
    <border>
      <left/>
      <right/>
      <top/>
      <bottom/>
      <diagonal/>
    </border>
  </borders>
  <cellStyleXfs count="1">
    <xf numFmtId="0" fontId="0" fillId="0" borderId="0"/>
  </cellStyleXfs>
  <cellXfs count="29">
    <xf numFmtId="0" fontId="0" fillId="0" borderId="0" xfId="0"/>
    <xf numFmtId="0" fontId="0" fillId="0" borderId="0" xfId="0" applyAlignment="1">
      <alignment horizontal="center"/>
    </xf>
    <xf numFmtId="2" fontId="0" fillId="0" borderId="0" xfId="0" applyNumberFormat="1" applyAlignment="1">
      <alignment horizontal="center"/>
    </xf>
    <xf numFmtId="11" fontId="0" fillId="0" borderId="0" xfId="0" applyNumberFormat="1" applyAlignment="1">
      <alignment horizontal="center"/>
    </xf>
    <xf numFmtId="0" fontId="1" fillId="0" borderId="0" xfId="0" applyFont="1"/>
    <xf numFmtId="0" fontId="0" fillId="0" borderId="0" xfId="0" applyAlignment="1">
      <alignment horizontal="center" vertical="center"/>
    </xf>
    <xf numFmtId="0" fontId="0" fillId="0" borderId="0" xfId="0" applyAlignment="1">
      <alignment horizontal="center" vertical="center" wrapText="1"/>
    </xf>
    <xf numFmtId="0" fontId="3" fillId="0" borderId="0" xfId="0" applyFont="1" applyAlignment="1">
      <alignment horizontal="center" vertical="center"/>
    </xf>
    <xf numFmtId="0" fontId="3" fillId="0" borderId="0" xfId="0" applyFont="1" applyAlignment="1">
      <alignment horizontal="center" vertical="center" wrapText="1"/>
    </xf>
    <xf numFmtId="0" fontId="5" fillId="0" borderId="0" xfId="0" applyFont="1" applyAlignment="1">
      <alignment horizontal="center" vertical="center"/>
    </xf>
    <xf numFmtId="0" fontId="0" fillId="0" borderId="0" xfId="0" applyNumberFormat="1" applyAlignment="1">
      <alignment horizontal="center"/>
    </xf>
    <xf numFmtId="0" fontId="5" fillId="0" borderId="0" xfId="0" applyFont="1" applyAlignment="1">
      <alignment horizontal="center" vertical="center" wrapText="1"/>
    </xf>
    <xf numFmtId="164" fontId="0" fillId="0" borderId="0" xfId="0" applyNumberFormat="1" applyAlignment="1">
      <alignment horizontal="center"/>
    </xf>
    <xf numFmtId="0" fontId="4" fillId="0" borderId="0" xfId="0" applyFont="1" applyAlignment="1">
      <alignment horizontal="center"/>
    </xf>
    <xf numFmtId="0" fontId="4" fillId="0" borderId="0" xfId="0" applyFont="1" applyAlignment="1">
      <alignment horizontal="right"/>
    </xf>
    <xf numFmtId="0" fontId="7" fillId="0" borderId="0" xfId="0" applyFont="1" applyAlignment="1">
      <alignment horizontal="center"/>
    </xf>
    <xf numFmtId="0" fontId="7" fillId="0" borderId="0" xfId="0" applyFont="1" applyAlignment="1">
      <alignment horizontal="right"/>
    </xf>
    <xf numFmtId="0" fontId="8" fillId="0" borderId="0" xfId="0" applyFont="1" applyAlignment="1">
      <alignment horizontal="center"/>
    </xf>
    <xf numFmtId="0" fontId="8" fillId="0" borderId="0" xfId="0" applyFont="1" applyAlignment="1">
      <alignment horizontal="right"/>
    </xf>
    <xf numFmtId="0" fontId="9" fillId="0" borderId="0" xfId="0" applyFont="1" applyAlignment="1">
      <alignment horizontal="center"/>
    </xf>
    <xf numFmtId="0" fontId="9" fillId="0" borderId="0" xfId="0" applyFont="1" applyAlignment="1">
      <alignment horizontal="right"/>
    </xf>
    <xf numFmtId="0" fontId="10" fillId="0" borderId="0" xfId="0" applyFont="1" applyAlignment="1">
      <alignment horizontal="center"/>
    </xf>
    <xf numFmtId="0" fontId="10" fillId="0" borderId="0" xfId="0" applyFont="1"/>
    <xf numFmtId="0" fontId="12" fillId="0" borderId="0" xfId="0" applyFont="1" applyFill="1" applyBorder="1" applyAlignment="1">
      <alignment horizontal="center"/>
    </xf>
    <xf numFmtId="0" fontId="7" fillId="0" borderId="0" xfId="0" applyFont="1" applyAlignment="1">
      <alignment horizontal="center"/>
    </xf>
    <xf numFmtId="0" fontId="8" fillId="0" borderId="0" xfId="0" applyFont="1" applyAlignment="1">
      <alignment horizontal="center"/>
    </xf>
    <xf numFmtId="0" fontId="4" fillId="0" borderId="0" xfId="0" applyFont="1" applyAlignment="1">
      <alignment horizontal="center"/>
    </xf>
    <xf numFmtId="0" fontId="9" fillId="0" borderId="0" xfId="0" applyFont="1" applyAlignment="1">
      <alignment horizontal="center"/>
    </xf>
    <xf numFmtId="0" fontId="13" fillId="0" borderId="0" xfId="0" applyFont="1" applyFill="1" applyBorder="1" applyAlignment="1">
      <alignment horizontal="left"/>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9"/>
  <dimension ref="A1:L33"/>
  <sheetViews>
    <sheetView tabSelected="1" zoomScale="130" workbookViewId="0">
      <selection activeCell="C4" sqref="C4"/>
    </sheetView>
  </sheetViews>
  <sheetFormatPr defaultRowHeight="12.75" x14ac:dyDescent="0.2"/>
  <cols>
    <col min="2" max="3" width="9.140625" style="1"/>
    <col min="4" max="4" width="8" style="1" bestFit="1" customWidth="1"/>
    <col min="5" max="5" width="11" style="1" bestFit="1" customWidth="1"/>
    <col min="6" max="6" width="9.140625" style="1"/>
    <col min="12" max="12" width="11.5703125" bestFit="1" customWidth="1"/>
  </cols>
  <sheetData>
    <row r="1" spans="1:12" s="22" customFormat="1" ht="18" x14ac:dyDescent="0.25">
      <c r="A1" s="28" t="s">
        <v>21</v>
      </c>
      <c r="B1" s="23"/>
      <c r="C1" s="23"/>
      <c r="D1" s="23"/>
      <c r="E1" s="23"/>
      <c r="F1" s="21"/>
    </row>
    <row r="3" spans="1:12" x14ac:dyDescent="0.2">
      <c r="A3" s="26" t="s">
        <v>18</v>
      </c>
      <c r="B3" s="26"/>
      <c r="C3" s="26"/>
    </row>
    <row r="4" spans="1:12" ht="27" x14ac:dyDescent="0.2">
      <c r="A4" s="5" t="s">
        <v>0</v>
      </c>
      <c r="B4" s="6" t="s">
        <v>6</v>
      </c>
      <c r="C4" s="6" t="s">
        <v>7</v>
      </c>
      <c r="D4" s="7" t="s">
        <v>8</v>
      </c>
      <c r="E4" s="6" t="s">
        <v>9</v>
      </c>
      <c r="F4" s="6" t="s">
        <v>10</v>
      </c>
      <c r="G4" s="8" t="s">
        <v>11</v>
      </c>
      <c r="H4" s="8" t="s">
        <v>12</v>
      </c>
      <c r="I4" s="11" t="s">
        <v>15</v>
      </c>
      <c r="J4" s="8" t="s">
        <v>16</v>
      </c>
      <c r="K4" s="9" t="s">
        <v>13</v>
      </c>
      <c r="L4" s="7" t="s">
        <v>14</v>
      </c>
    </row>
    <row r="5" spans="1:12" x14ac:dyDescent="0.2">
      <c r="A5" t="s">
        <v>1</v>
      </c>
      <c r="B5" s="1">
        <v>0.05</v>
      </c>
      <c r="C5" s="1">
        <f>B5/2</f>
        <v>2.5000000000000001E-2</v>
      </c>
      <c r="D5" s="1">
        <f>ROUND(0.5/(2*PI()*C5),2)</f>
        <v>3.18</v>
      </c>
      <c r="E5" s="2">
        <v>0.1</v>
      </c>
      <c r="F5" s="1">
        <f>ROUND(PI()*C5^2,5)</f>
        <v>1.9599999999999999E-3</v>
      </c>
      <c r="G5" s="3">
        <f>E5*F5</f>
        <v>1.9599999999999999E-4</v>
      </c>
      <c r="H5" s="3">
        <f>G5*0.000000000001</f>
        <v>1.9599999999999998E-16</v>
      </c>
      <c r="I5" s="3">
        <v>100000000000</v>
      </c>
      <c r="J5" s="3">
        <v>8000</v>
      </c>
      <c r="K5" s="3">
        <f>I5*H5*J5</f>
        <v>0.15679999999999999</v>
      </c>
      <c r="L5" s="1">
        <f>ROUND(EXP(-K5),3)</f>
        <v>0.85499999999999998</v>
      </c>
    </row>
    <row r="6" spans="1:12" x14ac:dyDescent="0.2">
      <c r="A6" t="s">
        <v>2</v>
      </c>
      <c r="B6" s="1">
        <v>0.5</v>
      </c>
      <c r="C6" s="1">
        <f>B6/2</f>
        <v>0.25</v>
      </c>
      <c r="D6" s="1">
        <f>ROUND(0.5/(2*PI()*C6),3)</f>
        <v>0.318</v>
      </c>
      <c r="E6" s="10">
        <v>0.57999999999999996</v>
      </c>
      <c r="F6" s="1">
        <f>ROUND(PI()*C6^2,3)</f>
        <v>0.19600000000000001</v>
      </c>
      <c r="G6" s="3">
        <f>E6*F6</f>
        <v>0.11368</v>
      </c>
      <c r="H6" s="3">
        <f>G6*0.000000000001</f>
        <v>1.1368E-13</v>
      </c>
      <c r="I6" s="3">
        <v>1000000000</v>
      </c>
      <c r="J6" s="3">
        <v>8000</v>
      </c>
      <c r="K6" s="3">
        <f>I6*H6*J6</f>
        <v>0.90943999999999992</v>
      </c>
      <c r="L6" s="1">
        <f>ROUND(EXP(-K6),3)</f>
        <v>0.40300000000000002</v>
      </c>
    </row>
    <row r="7" spans="1:12" x14ac:dyDescent="0.2">
      <c r="A7" t="s">
        <v>3</v>
      </c>
      <c r="B7" s="1">
        <v>5</v>
      </c>
      <c r="C7" s="1">
        <f>B7/2</f>
        <v>2.5</v>
      </c>
      <c r="D7" s="1">
        <f>ROUND(0.5/(2*PI()*C7),4)</f>
        <v>3.1800000000000002E-2</v>
      </c>
      <c r="E7" s="1">
        <v>1</v>
      </c>
      <c r="F7" s="1">
        <f>ROUND(PI()*C7^2,1)</f>
        <v>19.600000000000001</v>
      </c>
      <c r="G7" s="3">
        <f>E7*F7</f>
        <v>19.600000000000001</v>
      </c>
      <c r="H7" s="3">
        <f>G7*0.000000000001</f>
        <v>1.9600000000000002E-11</v>
      </c>
      <c r="I7" s="3">
        <v>100000</v>
      </c>
      <c r="J7" s="3">
        <v>8000</v>
      </c>
      <c r="K7" s="3">
        <f>I7*H7*J7</f>
        <v>1.5680000000000003E-2</v>
      </c>
      <c r="L7" s="1">
        <f>ROUND(EXP(-K7),3)</f>
        <v>0.98399999999999999</v>
      </c>
    </row>
    <row r="8" spans="1:12" x14ac:dyDescent="0.2">
      <c r="A8" t="s">
        <v>4</v>
      </c>
      <c r="B8" s="1">
        <v>50</v>
      </c>
      <c r="C8" s="1">
        <f>B8/2</f>
        <v>25</v>
      </c>
      <c r="D8" s="1">
        <f>ROUND(0.5/(2*PI()*C8),5)</f>
        <v>3.1800000000000001E-3</v>
      </c>
      <c r="E8" s="1">
        <v>1</v>
      </c>
      <c r="F8" s="1">
        <f>ROUND(PI()*C8^2/10,0)*10</f>
        <v>1960</v>
      </c>
      <c r="G8" s="3">
        <f>E8*F8</f>
        <v>1960</v>
      </c>
      <c r="H8" s="3">
        <f>G8*0.000000000001</f>
        <v>1.9599999999999998E-9</v>
      </c>
      <c r="I8" s="3">
        <v>1000</v>
      </c>
      <c r="J8" s="3">
        <v>8000</v>
      </c>
      <c r="K8" s="3">
        <f>I8*H8*J8</f>
        <v>1.5679999999999999E-2</v>
      </c>
      <c r="L8" s="1">
        <f>ROUND(EXP(-K8),3)</f>
        <v>0.98399999999999999</v>
      </c>
    </row>
    <row r="9" spans="1:12" x14ac:dyDescent="0.2">
      <c r="J9" s="4"/>
      <c r="K9" s="14" t="s">
        <v>17</v>
      </c>
      <c r="L9" s="13">
        <f>ROUND(L5*L6*L7*L8,3)</f>
        <v>0.33400000000000002</v>
      </c>
    </row>
    <row r="11" spans="1:12" x14ac:dyDescent="0.2">
      <c r="A11" s="24" t="s">
        <v>5</v>
      </c>
      <c r="B11" s="24"/>
      <c r="C11" s="24"/>
    </row>
    <row r="12" spans="1:12" ht="27" x14ac:dyDescent="0.2">
      <c r="A12" s="5" t="s">
        <v>0</v>
      </c>
      <c r="B12" s="6" t="s">
        <v>6</v>
      </c>
      <c r="C12" s="6" t="s">
        <v>7</v>
      </c>
      <c r="D12" s="7" t="s">
        <v>8</v>
      </c>
      <c r="E12" s="6" t="s">
        <v>9</v>
      </c>
      <c r="F12" s="6" t="s">
        <v>10</v>
      </c>
      <c r="G12" s="8" t="s">
        <v>11</v>
      </c>
      <c r="H12" s="8" t="s">
        <v>12</v>
      </c>
      <c r="I12" s="11" t="s">
        <v>15</v>
      </c>
      <c r="J12" s="8" t="s">
        <v>16</v>
      </c>
      <c r="K12" s="9" t="s">
        <v>13</v>
      </c>
      <c r="L12" s="7" t="s">
        <v>14</v>
      </c>
    </row>
    <row r="13" spans="1:12" x14ac:dyDescent="0.2">
      <c r="A13" t="s">
        <v>1</v>
      </c>
      <c r="B13" s="1">
        <v>0.05</v>
      </c>
      <c r="C13" s="1">
        <f>B13/2</f>
        <v>2.5000000000000001E-2</v>
      </c>
      <c r="D13" s="1">
        <f>ROUND(1/(2*PI()*C13),2)</f>
        <v>6.37</v>
      </c>
      <c r="E13" s="10">
        <v>4.1000000000000003E-3</v>
      </c>
      <c r="F13" s="1">
        <f>ROUND(PI()*C13^2,5)</f>
        <v>1.9599999999999999E-3</v>
      </c>
      <c r="G13" s="3">
        <f>E13*F13</f>
        <v>8.0360000000000006E-6</v>
      </c>
      <c r="H13" s="3">
        <f>G13*0.000000000001</f>
        <v>8.036000000000001E-18</v>
      </c>
      <c r="I13" s="3">
        <v>100000000000</v>
      </c>
      <c r="J13" s="3">
        <v>8000</v>
      </c>
      <c r="K13" s="3">
        <f>I13*H13*J13</f>
        <v>6.428800000000001E-3</v>
      </c>
      <c r="L13" s="1">
        <f>ROUND(EXP(-K13),3)</f>
        <v>0.99399999999999999</v>
      </c>
    </row>
    <row r="14" spans="1:12" x14ac:dyDescent="0.2">
      <c r="A14" t="s">
        <v>2</v>
      </c>
      <c r="B14" s="1">
        <v>0.5</v>
      </c>
      <c r="C14" s="1">
        <f>B14/2</f>
        <v>0.25</v>
      </c>
      <c r="D14" s="1">
        <f>ROUND(1/(2*PI()*C14),3)</f>
        <v>0.63700000000000001</v>
      </c>
      <c r="E14" s="10">
        <v>0.32</v>
      </c>
      <c r="F14" s="1">
        <f>ROUND(PI()*C14^2,3)</f>
        <v>0.19600000000000001</v>
      </c>
      <c r="G14" s="3">
        <f>E14*F14</f>
        <v>6.2719999999999998E-2</v>
      </c>
      <c r="H14" s="3">
        <f>G14*0.000000000001</f>
        <v>6.2719999999999997E-14</v>
      </c>
      <c r="I14" s="3">
        <v>1000000000</v>
      </c>
      <c r="J14" s="3">
        <v>8000</v>
      </c>
      <c r="K14" s="3">
        <f>I14*H14*J14</f>
        <v>0.50175999999999998</v>
      </c>
      <c r="L14" s="1">
        <f>ROUND(EXP(-K14),3)</f>
        <v>0.60499999999999998</v>
      </c>
    </row>
    <row r="15" spans="1:12" x14ac:dyDescent="0.2">
      <c r="A15" t="s">
        <v>3</v>
      </c>
      <c r="B15" s="1">
        <v>5</v>
      </c>
      <c r="C15" s="1">
        <f>B15/2</f>
        <v>2.5</v>
      </c>
      <c r="D15" s="1">
        <f>ROUND(1/(2*PI()*C15),4)</f>
        <v>6.3700000000000007E-2</v>
      </c>
      <c r="E15" s="1">
        <v>1</v>
      </c>
      <c r="F15" s="1">
        <f>ROUND(PI()*C15^2,1)</f>
        <v>19.600000000000001</v>
      </c>
      <c r="G15" s="3">
        <f>E15*F15</f>
        <v>19.600000000000001</v>
      </c>
      <c r="H15" s="3">
        <f>G15*0.000000000001</f>
        <v>1.9600000000000002E-11</v>
      </c>
      <c r="I15" s="3">
        <v>100000</v>
      </c>
      <c r="J15" s="3">
        <v>8000</v>
      </c>
      <c r="K15" s="3">
        <f>I15*H15*J15</f>
        <v>1.5680000000000003E-2</v>
      </c>
      <c r="L15" s="1">
        <f>ROUND(EXP(-K15),3)</f>
        <v>0.98399999999999999</v>
      </c>
    </row>
    <row r="16" spans="1:12" x14ac:dyDescent="0.2">
      <c r="A16" t="s">
        <v>4</v>
      </c>
      <c r="B16" s="1">
        <v>50</v>
      </c>
      <c r="C16" s="1">
        <f>B16/2</f>
        <v>25</v>
      </c>
      <c r="D16" s="1">
        <f>ROUND(1/(2*PI()*C16),5)</f>
        <v>6.3699999999999998E-3</v>
      </c>
      <c r="E16" s="1">
        <v>1</v>
      </c>
      <c r="F16" s="1">
        <f>ROUND(PI()*C16^2/10,0)*10</f>
        <v>1960</v>
      </c>
      <c r="G16" s="3">
        <f>E16*F16</f>
        <v>1960</v>
      </c>
      <c r="H16" s="3">
        <f>G16*0.000000000001</f>
        <v>1.9599999999999998E-9</v>
      </c>
      <c r="I16" s="3">
        <v>1000</v>
      </c>
      <c r="J16" s="3">
        <v>8000</v>
      </c>
      <c r="K16" s="3">
        <f>I16*H16*J16</f>
        <v>1.5679999999999999E-2</v>
      </c>
      <c r="L16" s="1">
        <f>ROUND(EXP(-K16),3)</f>
        <v>0.98399999999999999</v>
      </c>
    </row>
    <row r="17" spans="1:12" x14ac:dyDescent="0.2">
      <c r="J17" s="4"/>
      <c r="K17" s="16" t="s">
        <v>17</v>
      </c>
      <c r="L17" s="15">
        <f>ROUND(L13*L14*L15*L16,3)</f>
        <v>0.58199999999999996</v>
      </c>
    </row>
    <row r="19" spans="1:12" x14ac:dyDescent="0.2">
      <c r="A19" s="25" t="s">
        <v>19</v>
      </c>
      <c r="B19" s="25"/>
      <c r="C19" s="25"/>
    </row>
    <row r="20" spans="1:12" ht="27" x14ac:dyDescent="0.2">
      <c r="A20" s="5" t="s">
        <v>0</v>
      </c>
      <c r="B20" s="6" t="s">
        <v>6</v>
      </c>
      <c r="C20" s="6" t="s">
        <v>7</v>
      </c>
      <c r="D20" s="7" t="s">
        <v>8</v>
      </c>
      <c r="E20" s="6" t="s">
        <v>9</v>
      </c>
      <c r="F20" s="6" t="s">
        <v>10</v>
      </c>
      <c r="G20" s="8" t="s">
        <v>11</v>
      </c>
      <c r="H20" s="8" t="s">
        <v>12</v>
      </c>
      <c r="I20" s="11" t="s">
        <v>15</v>
      </c>
      <c r="J20" s="8" t="s">
        <v>16</v>
      </c>
      <c r="K20" s="9" t="s">
        <v>13</v>
      </c>
      <c r="L20" s="7" t="s">
        <v>14</v>
      </c>
    </row>
    <row r="21" spans="1:12" x14ac:dyDescent="0.2">
      <c r="A21" t="s">
        <v>1</v>
      </c>
      <c r="B21" s="1">
        <v>0.05</v>
      </c>
      <c r="C21" s="1">
        <f>B21/2</f>
        <v>2.5000000000000001E-2</v>
      </c>
      <c r="D21" s="1">
        <f>ROUND(5/(2*PI()*C21),1)</f>
        <v>31.8</v>
      </c>
      <c r="E21" s="12">
        <v>1.0000000000000001E-5</v>
      </c>
      <c r="F21" s="1">
        <f>ROUND(PI()*C21^2,5)</f>
        <v>1.9599999999999999E-3</v>
      </c>
      <c r="G21" s="3">
        <f>E21*F21</f>
        <v>1.96E-8</v>
      </c>
      <c r="H21" s="3">
        <f>G21*0.000000000001</f>
        <v>1.9600000000000001E-20</v>
      </c>
      <c r="I21" s="3">
        <v>100000000000</v>
      </c>
      <c r="J21" s="3">
        <v>8000</v>
      </c>
      <c r="K21" s="3">
        <f>I21*H21*J21</f>
        <v>1.5680000000000002E-5</v>
      </c>
      <c r="L21" s="1">
        <f>ROUND(EXP(-K21),3)</f>
        <v>1</v>
      </c>
    </row>
    <row r="22" spans="1:12" x14ac:dyDescent="0.2">
      <c r="A22" t="s">
        <v>2</v>
      </c>
      <c r="B22" s="1">
        <v>0.5</v>
      </c>
      <c r="C22" s="1">
        <f>B22/2</f>
        <v>0.25</v>
      </c>
      <c r="D22" s="1">
        <f>ROUND(5/(2*PI()*C22),2)</f>
        <v>3.18</v>
      </c>
      <c r="E22" s="2">
        <v>0.1</v>
      </c>
      <c r="F22" s="1">
        <f>ROUND(PI()*C22^2,3)</f>
        <v>0.19600000000000001</v>
      </c>
      <c r="G22" s="3">
        <f>E22*F22</f>
        <v>1.9600000000000003E-2</v>
      </c>
      <c r="H22" s="3">
        <f>G22*0.000000000001</f>
        <v>1.9600000000000003E-14</v>
      </c>
      <c r="I22" s="3">
        <v>1000000000</v>
      </c>
      <c r="J22" s="3">
        <v>8000</v>
      </c>
      <c r="K22" s="3">
        <f>I22*H22*J22</f>
        <v>0.15680000000000002</v>
      </c>
      <c r="L22" s="1">
        <f>ROUND(EXP(-K22),3)</f>
        <v>0.85499999999999998</v>
      </c>
    </row>
    <row r="23" spans="1:12" x14ac:dyDescent="0.2">
      <c r="A23" t="s">
        <v>3</v>
      </c>
      <c r="B23" s="1">
        <v>5</v>
      </c>
      <c r="C23" s="1">
        <f>B23/2</f>
        <v>2.5</v>
      </c>
      <c r="D23" s="1">
        <f>ROUND(5/(2*PI()*C23),3)</f>
        <v>0.318</v>
      </c>
      <c r="E23" s="1">
        <v>0.57999999999999996</v>
      </c>
      <c r="F23" s="1">
        <f>ROUND(PI()*C23^2,1)</f>
        <v>19.600000000000001</v>
      </c>
      <c r="G23" s="3">
        <f>E23*F23</f>
        <v>11.368</v>
      </c>
      <c r="H23" s="3">
        <f>G23*0.000000000001</f>
        <v>1.1368000000000001E-11</v>
      </c>
      <c r="I23" s="3">
        <v>100000</v>
      </c>
      <c r="J23" s="3">
        <v>8000</v>
      </c>
      <c r="K23" s="3">
        <f>I23*H23*J23</f>
        <v>9.0944000000000007E-3</v>
      </c>
      <c r="L23" s="1">
        <f>ROUND(EXP(-K23),3)</f>
        <v>0.99099999999999999</v>
      </c>
    </row>
    <row r="24" spans="1:12" x14ac:dyDescent="0.2">
      <c r="A24" t="s">
        <v>4</v>
      </c>
      <c r="B24" s="1">
        <v>50</v>
      </c>
      <c r="C24" s="1">
        <f>B24/2</f>
        <v>25</v>
      </c>
      <c r="D24" s="1">
        <f>ROUND(5/(2*PI()*C24),4)</f>
        <v>3.1800000000000002E-2</v>
      </c>
      <c r="E24" s="1">
        <v>1</v>
      </c>
      <c r="F24" s="1">
        <f>ROUND(PI()*C24^2/10,0)*10</f>
        <v>1960</v>
      </c>
      <c r="G24" s="3">
        <f>E24*F24</f>
        <v>1960</v>
      </c>
      <c r="H24" s="3">
        <f>G24*0.000000000001</f>
        <v>1.9599999999999998E-9</v>
      </c>
      <c r="I24" s="3">
        <v>1000</v>
      </c>
      <c r="J24" s="3">
        <v>8000</v>
      </c>
      <c r="K24" s="3">
        <f>I24*H24*J24</f>
        <v>1.5679999999999999E-2</v>
      </c>
      <c r="L24" s="1">
        <f>ROUND(EXP(-K24),3)</f>
        <v>0.98399999999999999</v>
      </c>
    </row>
    <row r="25" spans="1:12" x14ac:dyDescent="0.2">
      <c r="J25" s="4"/>
      <c r="K25" s="18" t="s">
        <v>17</v>
      </c>
      <c r="L25" s="17">
        <f>ROUND(L21*L22*L23*L24,3)</f>
        <v>0.83399999999999996</v>
      </c>
    </row>
    <row r="27" spans="1:12" x14ac:dyDescent="0.2">
      <c r="A27" s="27" t="s">
        <v>20</v>
      </c>
      <c r="B27" s="27"/>
      <c r="C27" s="27"/>
    </row>
    <row r="28" spans="1:12" ht="27" x14ac:dyDescent="0.2">
      <c r="A28" s="5" t="s">
        <v>0</v>
      </c>
      <c r="B28" s="6" t="s">
        <v>6</v>
      </c>
      <c r="C28" s="6" t="s">
        <v>7</v>
      </c>
      <c r="D28" s="7" t="s">
        <v>8</v>
      </c>
      <c r="E28" s="6" t="s">
        <v>9</v>
      </c>
      <c r="F28" s="6" t="s">
        <v>10</v>
      </c>
      <c r="G28" s="8" t="s">
        <v>11</v>
      </c>
      <c r="H28" s="8" t="s">
        <v>12</v>
      </c>
      <c r="I28" s="11" t="s">
        <v>15</v>
      </c>
      <c r="J28" s="8" t="s">
        <v>16</v>
      </c>
      <c r="K28" s="9" t="s">
        <v>13</v>
      </c>
      <c r="L28" s="7" t="s">
        <v>14</v>
      </c>
    </row>
    <row r="29" spans="1:12" x14ac:dyDescent="0.2">
      <c r="A29" t="s">
        <v>1</v>
      </c>
      <c r="B29" s="1">
        <v>0.05</v>
      </c>
      <c r="C29" s="1">
        <f>B29/2</f>
        <v>2.5000000000000001E-2</v>
      </c>
      <c r="D29" s="1">
        <f>ROUND(10/(2*PI()*C29),1)</f>
        <v>63.7</v>
      </c>
      <c r="E29" s="10">
        <v>4.0999999999999999E-7</v>
      </c>
      <c r="F29" s="1">
        <f>ROUND(PI()*C29^2,5)</f>
        <v>1.9599999999999999E-3</v>
      </c>
      <c r="G29" s="3">
        <f>E29*F29</f>
        <v>8.036E-10</v>
      </c>
      <c r="H29" s="3">
        <f>G29*0.000000000001</f>
        <v>8.0359999999999998E-22</v>
      </c>
      <c r="I29" s="3">
        <v>100000000000</v>
      </c>
      <c r="J29" s="3">
        <v>8000</v>
      </c>
      <c r="K29" s="3">
        <f>I29*H29*J29</f>
        <v>6.4288E-7</v>
      </c>
      <c r="L29" s="1">
        <f>ROUND(EXP(-K29),3)</f>
        <v>1</v>
      </c>
    </row>
    <row r="30" spans="1:12" x14ac:dyDescent="0.2">
      <c r="A30" t="s">
        <v>2</v>
      </c>
      <c r="B30" s="1">
        <v>0.5</v>
      </c>
      <c r="C30" s="1">
        <f>B30/2</f>
        <v>0.25</v>
      </c>
      <c r="D30" s="1">
        <f>ROUND(10/(2*PI()*C30),2)</f>
        <v>6.37</v>
      </c>
      <c r="E30" s="10">
        <v>4.1000000000000003E-3</v>
      </c>
      <c r="F30" s="1">
        <f>ROUND(PI()*C30^2,3)</f>
        <v>0.19600000000000001</v>
      </c>
      <c r="G30" s="3">
        <f>E30*F30</f>
        <v>8.0360000000000013E-4</v>
      </c>
      <c r="H30" s="3">
        <f>G30*0.000000000001</f>
        <v>8.0360000000000008E-16</v>
      </c>
      <c r="I30" s="3">
        <v>1000000000</v>
      </c>
      <c r="J30" s="3">
        <v>8000</v>
      </c>
      <c r="K30" s="3">
        <f>I30*H30*J30</f>
        <v>6.428800000000001E-3</v>
      </c>
      <c r="L30" s="1">
        <f>ROUND(EXP(-K30),3)</f>
        <v>0.99399999999999999</v>
      </c>
    </row>
    <row r="31" spans="1:12" x14ac:dyDescent="0.2">
      <c r="A31" t="s">
        <v>3</v>
      </c>
      <c r="B31" s="1">
        <v>5</v>
      </c>
      <c r="C31" s="1">
        <f>B31/2</f>
        <v>2.5</v>
      </c>
      <c r="D31" s="1">
        <f>ROUND(10/(2*PI()*C31),3)</f>
        <v>0.63700000000000001</v>
      </c>
      <c r="E31" s="1">
        <v>0.32</v>
      </c>
      <c r="F31" s="1">
        <f>ROUND(PI()*C31^2,1)</f>
        <v>19.600000000000001</v>
      </c>
      <c r="G31" s="3">
        <f>E31*F31</f>
        <v>6.2720000000000002</v>
      </c>
      <c r="H31" s="3">
        <f>G31*0.000000000001</f>
        <v>6.2719999999999999E-12</v>
      </c>
      <c r="I31" s="3">
        <v>100000</v>
      </c>
      <c r="J31" s="3">
        <v>8000</v>
      </c>
      <c r="K31" s="3">
        <f>I31*H31*J31</f>
        <v>5.0175999999999997E-3</v>
      </c>
      <c r="L31" s="1">
        <f>ROUND(EXP(-K31),3)</f>
        <v>0.995</v>
      </c>
    </row>
    <row r="32" spans="1:12" x14ac:dyDescent="0.2">
      <c r="A32" t="s">
        <v>4</v>
      </c>
      <c r="B32" s="1">
        <v>50</v>
      </c>
      <c r="C32" s="1">
        <f>B32/2</f>
        <v>25</v>
      </c>
      <c r="D32" s="1">
        <f>ROUND(10/(2*PI()*C32),4)</f>
        <v>6.3700000000000007E-2</v>
      </c>
      <c r="E32" s="1">
        <v>1</v>
      </c>
      <c r="F32" s="1">
        <f>ROUND(PI()*C32^2/10,0)*10</f>
        <v>1960</v>
      </c>
      <c r="G32" s="3">
        <f>E32*F32</f>
        <v>1960</v>
      </c>
      <c r="H32" s="3">
        <f>G32*0.000000000001</f>
        <v>1.9599999999999998E-9</v>
      </c>
      <c r="I32" s="3">
        <v>1000</v>
      </c>
      <c r="J32" s="3">
        <v>8000</v>
      </c>
      <c r="K32" s="3">
        <f>I32*H32*J32</f>
        <v>1.5679999999999999E-2</v>
      </c>
      <c r="L32" s="1">
        <f>ROUND(EXP(-K32),3)</f>
        <v>0.98399999999999999</v>
      </c>
    </row>
    <row r="33" spans="10:12" x14ac:dyDescent="0.2">
      <c r="J33" s="4"/>
      <c r="K33" s="20" t="s">
        <v>17</v>
      </c>
      <c r="L33" s="19">
        <f>ROUND(L29*L30*L31*L32,3)</f>
        <v>0.97299999999999998</v>
      </c>
    </row>
  </sheetData>
  <mergeCells count="4">
    <mergeCell ref="A11:C11"/>
    <mergeCell ref="A19:C19"/>
    <mergeCell ref="A3:C3"/>
    <mergeCell ref="A27:C27"/>
  </mergeCells>
  <phoneticPr fontId="0" type="noConversion"/>
  <pageMargins left="0.75" right="0.75" top="1" bottom="1" header="0.5" footer="0.5"/>
  <pageSetup orientation="portrait" horizontalDpi="4294967293" verticalDpi="0"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5-7</vt:lpstr>
    </vt:vector>
  </TitlesOfParts>
  <Company>rri</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SCIF31</dc:creator>
  <cp:lastModifiedBy>Donnelly, Kimberly</cp:lastModifiedBy>
  <dcterms:created xsi:type="dcterms:W3CDTF">2005-01-18T21:16:31Z</dcterms:created>
  <dcterms:modified xsi:type="dcterms:W3CDTF">2014-04-02T16:09:17Z</dcterms:modified>
</cp:coreProperties>
</file>