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9875" windowHeight="8985" activeTab="1"/>
  </bookViews>
  <sheets>
    <sheet name="Problem 14-5" sheetId="1" r:id="rId1"/>
    <sheet name="Problem 14-9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AC5" i="2" l="1"/>
  <c r="AC6" i="2"/>
  <c r="AC7" i="2"/>
  <c r="AC8" i="2"/>
  <c r="AC9" i="2"/>
  <c r="AC10" i="2"/>
  <c r="AC11" i="2"/>
  <c r="AC12" i="2"/>
  <c r="AC13" i="2"/>
  <c r="AC14" i="2"/>
  <c r="AC15" i="2"/>
  <c r="AC4" i="2"/>
  <c r="AB6" i="2"/>
  <c r="AB7" i="2"/>
  <c r="AB8" i="2"/>
  <c r="AB9" i="2"/>
  <c r="AB10" i="2"/>
  <c r="AB11" i="2"/>
  <c r="AB12" i="2"/>
  <c r="AB13" i="2"/>
  <c r="AB14" i="2"/>
  <c r="AB15" i="2"/>
  <c r="AB5" i="2"/>
  <c r="T336" i="2" l="1"/>
  <c r="U335" i="2"/>
  <c r="U336" i="2" s="1"/>
  <c r="T335" i="2"/>
  <c r="S335" i="2"/>
  <c r="S336" i="2" s="1"/>
  <c r="R335" i="2"/>
  <c r="R336" i="2" s="1"/>
  <c r="Q335" i="2"/>
  <c r="V337" i="2" s="1"/>
  <c r="W334" i="2"/>
  <c r="X334" i="2" s="1"/>
  <c r="W333" i="2"/>
  <c r="X333" i="2" s="1"/>
  <c r="W332" i="2"/>
  <c r="X332" i="2" s="1"/>
  <c r="W331" i="2"/>
  <c r="X331" i="2" s="1"/>
  <c r="W330" i="2"/>
  <c r="X330" i="2" s="1"/>
  <c r="X336" i="2" s="1"/>
  <c r="Q309" i="2"/>
  <c r="T308" i="2"/>
  <c r="T309" i="2" s="1"/>
  <c r="S308" i="2"/>
  <c r="S309" i="2" s="1"/>
  <c r="R308" i="2"/>
  <c r="R309" i="2" s="1"/>
  <c r="Q308" i="2"/>
  <c r="P308" i="2"/>
  <c r="P309" i="2" s="1"/>
  <c r="W306" i="2"/>
  <c r="X306" i="2" s="1"/>
  <c r="W305" i="2"/>
  <c r="X305" i="2" s="1"/>
  <c r="W304" i="2"/>
  <c r="X304" i="2" s="1"/>
  <c r="W303" i="2"/>
  <c r="X303" i="2" s="1"/>
  <c r="W302" i="2"/>
  <c r="W308" i="2" s="1"/>
  <c r="R283" i="2"/>
  <c r="S282" i="2"/>
  <c r="S283" i="2" s="1"/>
  <c r="R282" i="2"/>
  <c r="Q282" i="2"/>
  <c r="Q283" i="2" s="1"/>
  <c r="P282" i="2"/>
  <c r="P283" i="2" s="1"/>
  <c r="O282" i="2"/>
  <c r="O283" i="2" s="1"/>
  <c r="W278" i="2"/>
  <c r="X278" i="2" s="1"/>
  <c r="W277" i="2"/>
  <c r="X277" i="2" s="1"/>
  <c r="W276" i="2"/>
  <c r="X276" i="2" s="1"/>
  <c r="W275" i="2"/>
  <c r="X275" i="2" s="1"/>
  <c r="W274" i="2"/>
  <c r="X274" i="2" s="1"/>
  <c r="O257" i="2"/>
  <c r="R256" i="2"/>
  <c r="R257" i="2" s="1"/>
  <c r="Q256" i="2"/>
  <c r="Q257" i="2" s="1"/>
  <c r="P256" i="2"/>
  <c r="P257" i="2" s="1"/>
  <c r="O256" i="2"/>
  <c r="N256" i="2"/>
  <c r="N257" i="2" s="1"/>
  <c r="T257" i="2" s="1"/>
  <c r="W251" i="2"/>
  <c r="X251" i="2" s="1"/>
  <c r="W250" i="2"/>
  <c r="X250" i="2" s="1"/>
  <c r="W249" i="2"/>
  <c r="X249" i="2" s="1"/>
  <c r="W248" i="2"/>
  <c r="X248" i="2" s="1"/>
  <c r="W247" i="2"/>
  <c r="W253" i="2" s="1"/>
  <c r="P231" i="2"/>
  <c r="Q230" i="2"/>
  <c r="Q231" i="2" s="1"/>
  <c r="P230" i="2"/>
  <c r="O230" i="2"/>
  <c r="O231" i="2" s="1"/>
  <c r="N230" i="2"/>
  <c r="S230" i="2" s="1"/>
  <c r="M230" i="2"/>
  <c r="M231" i="2" s="1"/>
  <c r="W223" i="2"/>
  <c r="X223" i="2" s="1"/>
  <c r="W222" i="2"/>
  <c r="X222" i="2" s="1"/>
  <c r="W221" i="2"/>
  <c r="X221" i="2" s="1"/>
  <c r="W220" i="2"/>
  <c r="W225" i="2" s="1"/>
  <c r="W219" i="2"/>
  <c r="X219" i="2" s="1"/>
  <c r="M205" i="2"/>
  <c r="P204" i="2"/>
  <c r="P205" i="2" s="1"/>
  <c r="O204" i="2"/>
  <c r="O205" i="2" s="1"/>
  <c r="N204" i="2"/>
  <c r="N205" i="2" s="1"/>
  <c r="M204" i="2"/>
  <c r="L204" i="2"/>
  <c r="L205" i="2" s="1"/>
  <c r="W196" i="2"/>
  <c r="X196" i="2" s="1"/>
  <c r="W195" i="2"/>
  <c r="X195" i="2" s="1"/>
  <c r="W194" i="2"/>
  <c r="X194" i="2" s="1"/>
  <c r="W193" i="2"/>
  <c r="X193" i="2" s="1"/>
  <c r="W192" i="2"/>
  <c r="W198" i="2" s="1"/>
  <c r="N179" i="2"/>
  <c r="O178" i="2"/>
  <c r="O179" i="2" s="1"/>
  <c r="N178" i="2"/>
  <c r="M178" i="2"/>
  <c r="M179" i="2" s="1"/>
  <c r="L178" i="2"/>
  <c r="L179" i="2" s="1"/>
  <c r="K178" i="2"/>
  <c r="K179" i="2" s="1"/>
  <c r="W168" i="2"/>
  <c r="X168" i="2" s="1"/>
  <c r="W167" i="2"/>
  <c r="X167" i="2" s="1"/>
  <c r="W166" i="2"/>
  <c r="X166" i="2" s="1"/>
  <c r="W165" i="2"/>
  <c r="W170" i="2" s="1"/>
  <c r="W164" i="2"/>
  <c r="X164" i="2" s="1"/>
  <c r="K153" i="2"/>
  <c r="N152" i="2"/>
  <c r="N153" i="2" s="1"/>
  <c r="M152" i="2"/>
  <c r="M153" i="2" s="1"/>
  <c r="L152" i="2"/>
  <c r="L153" i="2" s="1"/>
  <c r="K152" i="2"/>
  <c r="P152" i="2" s="1"/>
  <c r="J152" i="2"/>
  <c r="J153" i="2" s="1"/>
  <c r="P153" i="2" s="1"/>
  <c r="Q153" i="2" s="1"/>
  <c r="Z8" i="2" s="1"/>
  <c r="W141" i="2"/>
  <c r="X141" i="2" s="1"/>
  <c r="W140" i="2"/>
  <c r="X140" i="2" s="1"/>
  <c r="W139" i="2"/>
  <c r="X139" i="2" s="1"/>
  <c r="W138" i="2"/>
  <c r="X138" i="2" s="1"/>
  <c r="W137" i="2"/>
  <c r="W143" i="2" s="1"/>
  <c r="L127" i="2"/>
  <c r="M126" i="2"/>
  <c r="M127" i="2" s="1"/>
  <c r="L126" i="2"/>
  <c r="K126" i="2"/>
  <c r="K127" i="2" s="1"/>
  <c r="J126" i="2"/>
  <c r="J127" i="2" s="1"/>
  <c r="I126" i="2"/>
  <c r="I127" i="2" s="1"/>
  <c r="W113" i="2"/>
  <c r="X113" i="2" s="1"/>
  <c r="W112" i="2"/>
  <c r="X112" i="2" s="1"/>
  <c r="W111" i="2"/>
  <c r="X111" i="2" s="1"/>
  <c r="W110" i="2"/>
  <c r="X110" i="2" s="1"/>
  <c r="W109" i="2"/>
  <c r="X109" i="2" s="1"/>
  <c r="X115" i="2" s="1"/>
  <c r="I101" i="2"/>
  <c r="L100" i="2"/>
  <c r="L101" i="2" s="1"/>
  <c r="K100" i="2"/>
  <c r="K101" i="2" s="1"/>
  <c r="J100" i="2"/>
  <c r="J101" i="2" s="1"/>
  <c r="I100" i="2"/>
  <c r="N100" i="2" s="1"/>
  <c r="H100" i="2"/>
  <c r="H101" i="2" s="1"/>
  <c r="W86" i="2"/>
  <c r="X86" i="2" s="1"/>
  <c r="W85" i="2"/>
  <c r="X85" i="2" s="1"/>
  <c r="W84" i="2"/>
  <c r="X84" i="2" s="1"/>
  <c r="W83" i="2"/>
  <c r="X83" i="2" s="1"/>
  <c r="W82" i="2"/>
  <c r="W88" i="2" s="1"/>
  <c r="J75" i="2"/>
  <c r="K74" i="2"/>
  <c r="K75" i="2" s="1"/>
  <c r="J74" i="2"/>
  <c r="I74" i="2"/>
  <c r="I75" i="2" s="1"/>
  <c r="H74" i="2"/>
  <c r="H75" i="2" s="1"/>
  <c r="G74" i="2"/>
  <c r="G75" i="2" s="1"/>
  <c r="W58" i="2"/>
  <c r="X58" i="2" s="1"/>
  <c r="W57" i="2"/>
  <c r="X57" i="2" s="1"/>
  <c r="W56" i="2"/>
  <c r="X56" i="2" s="1"/>
  <c r="W55" i="2"/>
  <c r="X55" i="2" s="1"/>
  <c r="W54" i="2"/>
  <c r="X54" i="2" s="1"/>
  <c r="G49" i="2"/>
  <c r="J48" i="2"/>
  <c r="J49" i="2" s="1"/>
  <c r="I48" i="2"/>
  <c r="I49" i="2" s="1"/>
  <c r="H48" i="2"/>
  <c r="H49" i="2" s="1"/>
  <c r="G48" i="2"/>
  <c r="L48" i="2" s="1"/>
  <c r="F48" i="2"/>
  <c r="F49" i="2" s="1"/>
  <c r="L49" i="2" s="1"/>
  <c r="M49" i="2" s="1"/>
  <c r="Z4" i="2" s="1"/>
  <c r="W31" i="2"/>
  <c r="X31" i="2" s="1"/>
  <c r="W30" i="2"/>
  <c r="X30" i="2" s="1"/>
  <c r="W29" i="2"/>
  <c r="X29" i="2" s="1"/>
  <c r="W28" i="2"/>
  <c r="X28" i="2" s="1"/>
  <c r="W27" i="2"/>
  <c r="W33" i="2" s="1"/>
  <c r="M75" i="2" l="1"/>
  <c r="N75" i="2" s="1"/>
  <c r="Z5" i="2" s="1"/>
  <c r="Q179" i="2"/>
  <c r="U283" i="2"/>
  <c r="O127" i="2"/>
  <c r="S231" i="2"/>
  <c r="T231" i="2" s="1"/>
  <c r="Z11" i="2" s="1"/>
  <c r="X60" i="2"/>
  <c r="N101" i="2"/>
  <c r="O101" i="2" s="1"/>
  <c r="Z6" i="2" s="1"/>
  <c r="X170" i="2"/>
  <c r="Y170" i="2" s="1"/>
  <c r="R205" i="2"/>
  <c r="X280" i="2"/>
  <c r="V309" i="2"/>
  <c r="W60" i="2"/>
  <c r="M74" i="2"/>
  <c r="W115" i="2"/>
  <c r="Y115" i="2" s="1"/>
  <c r="O126" i="2"/>
  <c r="W280" i="2"/>
  <c r="U282" i="2"/>
  <c r="X27" i="2"/>
  <c r="X33" i="2" s="1"/>
  <c r="Y33" i="2" s="1"/>
  <c r="X82" i="2"/>
  <c r="X88" i="2" s="1"/>
  <c r="Y88" i="2" s="1"/>
  <c r="X137" i="2"/>
  <c r="X143" i="2" s="1"/>
  <c r="Y143" i="2" s="1"/>
  <c r="X165" i="2"/>
  <c r="X192" i="2"/>
  <c r="X198" i="2" s="1"/>
  <c r="Y198" i="2" s="1"/>
  <c r="X220" i="2"/>
  <c r="X225" i="2" s="1"/>
  <c r="Y225" i="2" s="1"/>
  <c r="X247" i="2"/>
  <c r="X253" i="2" s="1"/>
  <c r="Y253" i="2" s="1"/>
  <c r="X302" i="2"/>
  <c r="X308" i="2" s="1"/>
  <c r="Y308" i="2" s="1"/>
  <c r="Q336" i="2"/>
  <c r="V338" i="2" s="1"/>
  <c r="W338" i="2" s="1"/>
  <c r="Z15" i="2" s="1"/>
  <c r="Q178" i="2"/>
  <c r="R204" i="2"/>
  <c r="N231" i="2"/>
  <c r="T256" i="2"/>
  <c r="U257" i="2" s="1"/>
  <c r="Z12" i="2" s="1"/>
  <c r="W336" i="2"/>
  <c r="Y336" i="2" s="1"/>
  <c r="V308" i="2"/>
  <c r="R179" i="2" l="1"/>
  <c r="Z9" i="2" s="1"/>
  <c r="W309" i="2"/>
  <c r="Z14" i="2" s="1"/>
  <c r="P127" i="2"/>
  <c r="Z7" i="2" s="1"/>
  <c r="Y280" i="2"/>
  <c r="Y60" i="2"/>
  <c r="S205" i="2"/>
  <c r="Z10" i="2" s="1"/>
  <c r="V283" i="2"/>
  <c r="Z13" i="2" s="1"/>
  <c r="U3" i="1" l="1"/>
  <c r="V3" i="1"/>
  <c r="U4" i="1"/>
  <c r="V4" i="1"/>
  <c r="U5" i="1"/>
  <c r="V5" i="1"/>
  <c r="U6" i="1"/>
  <c r="V6" i="1"/>
  <c r="U7" i="1"/>
  <c r="V7" i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U34" i="1"/>
  <c r="V34" i="1"/>
  <c r="U35" i="1"/>
  <c r="V35" i="1"/>
  <c r="U36" i="1"/>
  <c r="V36" i="1"/>
  <c r="U37" i="1"/>
  <c r="V37" i="1"/>
  <c r="U38" i="1"/>
  <c r="V38" i="1"/>
  <c r="U39" i="1"/>
  <c r="V39" i="1"/>
  <c r="U40" i="1"/>
  <c r="V40" i="1"/>
  <c r="U41" i="1"/>
  <c r="V41" i="1"/>
  <c r="U42" i="1"/>
  <c r="V42" i="1"/>
  <c r="U43" i="1"/>
  <c r="V43" i="1"/>
  <c r="U44" i="1"/>
  <c r="V44" i="1"/>
  <c r="U45" i="1"/>
  <c r="V45" i="1"/>
  <c r="U46" i="1"/>
  <c r="V46" i="1"/>
  <c r="U47" i="1"/>
  <c r="V47" i="1"/>
  <c r="U48" i="1"/>
  <c r="V48" i="1"/>
  <c r="U49" i="1"/>
  <c r="V49" i="1"/>
  <c r="U50" i="1"/>
  <c r="V50" i="1"/>
  <c r="U51" i="1"/>
  <c r="V51" i="1"/>
  <c r="U52" i="1"/>
  <c r="V52" i="1"/>
  <c r="U53" i="1"/>
  <c r="V53" i="1"/>
  <c r="U54" i="1"/>
  <c r="V54" i="1"/>
  <c r="U55" i="1"/>
  <c r="V55" i="1"/>
  <c r="U56" i="1"/>
  <c r="V56" i="1"/>
  <c r="U57" i="1"/>
  <c r="V57" i="1"/>
  <c r="U58" i="1"/>
  <c r="V58" i="1"/>
  <c r="U59" i="1"/>
  <c r="V59" i="1"/>
  <c r="U60" i="1"/>
  <c r="V60" i="1"/>
  <c r="U61" i="1"/>
  <c r="V61" i="1"/>
  <c r="U62" i="1"/>
  <c r="V62" i="1"/>
  <c r="U63" i="1"/>
  <c r="V63" i="1"/>
  <c r="U64" i="1"/>
  <c r="V64" i="1"/>
  <c r="U65" i="1"/>
  <c r="V65" i="1"/>
  <c r="U66" i="1"/>
  <c r="V66" i="1"/>
  <c r="U67" i="1"/>
  <c r="V67" i="1"/>
  <c r="U68" i="1"/>
  <c r="V68" i="1"/>
  <c r="U69" i="1"/>
  <c r="V69" i="1"/>
  <c r="U70" i="1"/>
  <c r="V70" i="1"/>
  <c r="U71" i="1"/>
  <c r="V71" i="1"/>
  <c r="U72" i="1"/>
  <c r="V72" i="1"/>
  <c r="U73" i="1"/>
  <c r="V73" i="1"/>
  <c r="U74" i="1"/>
  <c r="V74" i="1"/>
  <c r="U75" i="1"/>
  <c r="V75" i="1"/>
  <c r="U76" i="1"/>
  <c r="V76" i="1"/>
  <c r="U77" i="1"/>
  <c r="V77" i="1"/>
  <c r="U78" i="1"/>
  <c r="V78" i="1"/>
  <c r="U79" i="1"/>
  <c r="V79" i="1"/>
  <c r="U80" i="1"/>
  <c r="V80" i="1"/>
  <c r="U81" i="1"/>
  <c r="V81" i="1"/>
  <c r="U82" i="1"/>
  <c r="V82" i="1"/>
  <c r="U83" i="1"/>
  <c r="V83" i="1"/>
  <c r="U84" i="1"/>
  <c r="V84" i="1"/>
  <c r="U85" i="1"/>
  <c r="V85" i="1"/>
  <c r="U86" i="1"/>
  <c r="V86" i="1"/>
  <c r="U87" i="1"/>
  <c r="V87" i="1"/>
  <c r="U88" i="1"/>
  <c r="V88" i="1"/>
  <c r="U89" i="1"/>
  <c r="V89" i="1"/>
  <c r="U90" i="1"/>
  <c r="V90" i="1"/>
  <c r="U91" i="1"/>
  <c r="V91" i="1"/>
  <c r="U92" i="1"/>
  <c r="V92" i="1"/>
  <c r="U93" i="1"/>
  <c r="V93" i="1"/>
  <c r="U94" i="1"/>
  <c r="V94" i="1"/>
  <c r="U95" i="1"/>
  <c r="V95" i="1"/>
  <c r="U96" i="1"/>
  <c r="V96" i="1"/>
  <c r="U97" i="1"/>
  <c r="V97" i="1"/>
  <c r="U98" i="1"/>
  <c r="V98" i="1"/>
  <c r="U99" i="1"/>
  <c r="V99" i="1"/>
  <c r="U100" i="1"/>
  <c r="V100" i="1"/>
  <c r="U101" i="1"/>
  <c r="V101" i="1"/>
  <c r="U102" i="1"/>
  <c r="V102" i="1"/>
  <c r="V2" i="1"/>
  <c r="U2" i="1"/>
  <c r="B105" i="1"/>
  <c r="C105" i="1"/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2" i="1"/>
  <c r="O3" i="1"/>
  <c r="P3" i="1"/>
  <c r="O4" i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O57" i="1"/>
  <c r="P57" i="1"/>
  <c r="O58" i="1"/>
  <c r="P58" i="1"/>
  <c r="O59" i="1"/>
  <c r="P59" i="1"/>
  <c r="O60" i="1"/>
  <c r="P60" i="1"/>
  <c r="O61" i="1"/>
  <c r="P61" i="1"/>
  <c r="O62" i="1"/>
  <c r="P62" i="1"/>
  <c r="O63" i="1"/>
  <c r="P63" i="1"/>
  <c r="O64" i="1"/>
  <c r="P64" i="1"/>
  <c r="O65" i="1"/>
  <c r="P65" i="1"/>
  <c r="O66" i="1"/>
  <c r="P66" i="1"/>
  <c r="O67" i="1"/>
  <c r="P67" i="1"/>
  <c r="O68" i="1"/>
  <c r="P68" i="1"/>
  <c r="O69" i="1"/>
  <c r="P69" i="1"/>
  <c r="O70" i="1"/>
  <c r="P70" i="1"/>
  <c r="O71" i="1"/>
  <c r="P71" i="1"/>
  <c r="O72" i="1"/>
  <c r="P72" i="1"/>
  <c r="O73" i="1"/>
  <c r="P73" i="1"/>
  <c r="O74" i="1"/>
  <c r="P74" i="1"/>
  <c r="O75" i="1"/>
  <c r="P75" i="1"/>
  <c r="O76" i="1"/>
  <c r="P76" i="1"/>
  <c r="O77" i="1"/>
  <c r="P77" i="1"/>
  <c r="O78" i="1"/>
  <c r="P78" i="1"/>
  <c r="O79" i="1"/>
  <c r="P79" i="1"/>
  <c r="O80" i="1"/>
  <c r="P80" i="1"/>
  <c r="O81" i="1"/>
  <c r="P81" i="1"/>
  <c r="O82" i="1"/>
  <c r="P82" i="1"/>
  <c r="O83" i="1"/>
  <c r="P83" i="1"/>
  <c r="O84" i="1"/>
  <c r="P84" i="1"/>
  <c r="O85" i="1"/>
  <c r="P85" i="1"/>
  <c r="O86" i="1"/>
  <c r="P86" i="1"/>
  <c r="O87" i="1"/>
  <c r="P87" i="1"/>
  <c r="O88" i="1"/>
  <c r="P88" i="1"/>
  <c r="O89" i="1"/>
  <c r="P89" i="1"/>
  <c r="O90" i="1"/>
  <c r="P90" i="1"/>
  <c r="O91" i="1"/>
  <c r="P91" i="1"/>
  <c r="O92" i="1"/>
  <c r="P92" i="1"/>
  <c r="O93" i="1"/>
  <c r="P93" i="1"/>
  <c r="O94" i="1"/>
  <c r="P94" i="1"/>
  <c r="O95" i="1"/>
  <c r="P95" i="1"/>
  <c r="O96" i="1"/>
  <c r="P96" i="1"/>
  <c r="O97" i="1"/>
  <c r="P97" i="1"/>
  <c r="O98" i="1"/>
  <c r="P98" i="1"/>
  <c r="O99" i="1"/>
  <c r="P99" i="1"/>
  <c r="O100" i="1"/>
  <c r="P100" i="1"/>
  <c r="O101" i="1"/>
  <c r="P101" i="1"/>
  <c r="O102" i="1"/>
  <c r="P102" i="1"/>
  <c r="P2" i="1"/>
  <c r="O2" i="1"/>
  <c r="E3" i="1" l="1"/>
  <c r="F3" i="1"/>
  <c r="I3" i="1" s="1"/>
  <c r="E4" i="1"/>
  <c r="F4" i="1"/>
  <c r="I4" i="1" s="1"/>
  <c r="E5" i="1"/>
  <c r="H5" i="1" s="1"/>
  <c r="F5" i="1"/>
  <c r="I5" i="1" s="1"/>
  <c r="E6" i="1"/>
  <c r="F6" i="1"/>
  <c r="I6" i="1" s="1"/>
  <c r="E7" i="1"/>
  <c r="F7" i="1"/>
  <c r="I7" i="1" s="1"/>
  <c r="E8" i="1"/>
  <c r="H8" i="1" s="1"/>
  <c r="F8" i="1"/>
  <c r="I8" i="1" s="1"/>
  <c r="E9" i="1"/>
  <c r="H9" i="1" s="1"/>
  <c r="F9" i="1"/>
  <c r="I9" i="1" s="1"/>
  <c r="E10" i="1"/>
  <c r="F10" i="1"/>
  <c r="I10" i="1" s="1"/>
  <c r="E11" i="1"/>
  <c r="F11" i="1"/>
  <c r="I11" i="1" s="1"/>
  <c r="E12" i="1"/>
  <c r="F12" i="1"/>
  <c r="I12" i="1" s="1"/>
  <c r="E13" i="1"/>
  <c r="H13" i="1" s="1"/>
  <c r="F13" i="1"/>
  <c r="I13" i="1" s="1"/>
  <c r="E14" i="1"/>
  <c r="F14" i="1"/>
  <c r="I14" i="1" s="1"/>
  <c r="E15" i="1"/>
  <c r="F15" i="1"/>
  <c r="I15" i="1" s="1"/>
  <c r="E16" i="1"/>
  <c r="F16" i="1"/>
  <c r="I16" i="1" s="1"/>
  <c r="E17" i="1"/>
  <c r="H17" i="1" s="1"/>
  <c r="F17" i="1"/>
  <c r="I17" i="1" s="1"/>
  <c r="E18" i="1"/>
  <c r="F18" i="1"/>
  <c r="I18" i="1" s="1"/>
  <c r="E19" i="1"/>
  <c r="F19" i="1"/>
  <c r="I19" i="1" s="1"/>
  <c r="E20" i="1"/>
  <c r="H20" i="1" s="1"/>
  <c r="F20" i="1"/>
  <c r="I20" i="1" s="1"/>
  <c r="E21" i="1"/>
  <c r="H21" i="1" s="1"/>
  <c r="F21" i="1"/>
  <c r="I21" i="1" s="1"/>
  <c r="E22" i="1"/>
  <c r="F22" i="1"/>
  <c r="I22" i="1" s="1"/>
  <c r="E23" i="1"/>
  <c r="F23" i="1"/>
  <c r="I23" i="1" s="1"/>
  <c r="E24" i="1"/>
  <c r="H24" i="1" s="1"/>
  <c r="F24" i="1"/>
  <c r="I24" i="1" s="1"/>
  <c r="E25" i="1"/>
  <c r="H25" i="1" s="1"/>
  <c r="F25" i="1"/>
  <c r="I25" i="1" s="1"/>
  <c r="E26" i="1"/>
  <c r="F26" i="1"/>
  <c r="I26" i="1" s="1"/>
  <c r="E27" i="1"/>
  <c r="F27" i="1"/>
  <c r="I27" i="1" s="1"/>
  <c r="E28" i="1"/>
  <c r="H28" i="1" s="1"/>
  <c r="F28" i="1"/>
  <c r="I28" i="1" s="1"/>
  <c r="E29" i="1"/>
  <c r="H29" i="1" s="1"/>
  <c r="F29" i="1"/>
  <c r="I29" i="1" s="1"/>
  <c r="E30" i="1"/>
  <c r="F30" i="1"/>
  <c r="I30" i="1" s="1"/>
  <c r="E31" i="1"/>
  <c r="F31" i="1"/>
  <c r="I31" i="1" s="1"/>
  <c r="E32" i="1"/>
  <c r="H32" i="1" s="1"/>
  <c r="F32" i="1"/>
  <c r="I32" i="1" s="1"/>
  <c r="E33" i="1"/>
  <c r="H33" i="1" s="1"/>
  <c r="F33" i="1"/>
  <c r="I33" i="1" s="1"/>
  <c r="E34" i="1"/>
  <c r="F34" i="1"/>
  <c r="I34" i="1" s="1"/>
  <c r="E35" i="1"/>
  <c r="F35" i="1"/>
  <c r="I35" i="1" s="1"/>
  <c r="E36" i="1"/>
  <c r="H36" i="1" s="1"/>
  <c r="F36" i="1"/>
  <c r="I36" i="1" s="1"/>
  <c r="E37" i="1"/>
  <c r="H37" i="1" s="1"/>
  <c r="F37" i="1"/>
  <c r="I37" i="1" s="1"/>
  <c r="E38" i="1"/>
  <c r="F38" i="1"/>
  <c r="I38" i="1" s="1"/>
  <c r="E39" i="1"/>
  <c r="F39" i="1"/>
  <c r="I39" i="1" s="1"/>
  <c r="E40" i="1"/>
  <c r="H40" i="1" s="1"/>
  <c r="F40" i="1"/>
  <c r="I40" i="1" s="1"/>
  <c r="E41" i="1"/>
  <c r="H41" i="1" s="1"/>
  <c r="F41" i="1"/>
  <c r="I41" i="1" s="1"/>
  <c r="E42" i="1"/>
  <c r="F42" i="1"/>
  <c r="I42" i="1" s="1"/>
  <c r="E43" i="1"/>
  <c r="F43" i="1"/>
  <c r="I43" i="1" s="1"/>
  <c r="E44" i="1"/>
  <c r="H44" i="1" s="1"/>
  <c r="F44" i="1"/>
  <c r="I44" i="1" s="1"/>
  <c r="E45" i="1"/>
  <c r="H45" i="1" s="1"/>
  <c r="F45" i="1"/>
  <c r="I45" i="1" s="1"/>
  <c r="E46" i="1"/>
  <c r="F46" i="1"/>
  <c r="I46" i="1" s="1"/>
  <c r="E47" i="1"/>
  <c r="F47" i="1"/>
  <c r="I47" i="1" s="1"/>
  <c r="E48" i="1"/>
  <c r="H48" i="1" s="1"/>
  <c r="F48" i="1"/>
  <c r="I48" i="1" s="1"/>
  <c r="E49" i="1"/>
  <c r="H49" i="1" s="1"/>
  <c r="F49" i="1"/>
  <c r="I49" i="1" s="1"/>
  <c r="E50" i="1"/>
  <c r="F50" i="1"/>
  <c r="I50" i="1" s="1"/>
  <c r="E51" i="1"/>
  <c r="F51" i="1"/>
  <c r="I51" i="1" s="1"/>
  <c r="E52" i="1"/>
  <c r="H52" i="1" s="1"/>
  <c r="F52" i="1"/>
  <c r="I52" i="1" s="1"/>
  <c r="E53" i="1"/>
  <c r="H53" i="1" s="1"/>
  <c r="F53" i="1"/>
  <c r="I53" i="1" s="1"/>
  <c r="E54" i="1"/>
  <c r="F54" i="1"/>
  <c r="I54" i="1" s="1"/>
  <c r="E55" i="1"/>
  <c r="F55" i="1"/>
  <c r="I55" i="1" s="1"/>
  <c r="E56" i="1"/>
  <c r="H56" i="1" s="1"/>
  <c r="F56" i="1"/>
  <c r="I56" i="1" s="1"/>
  <c r="E57" i="1"/>
  <c r="H57" i="1" s="1"/>
  <c r="F57" i="1"/>
  <c r="I57" i="1" s="1"/>
  <c r="E58" i="1"/>
  <c r="F58" i="1"/>
  <c r="I58" i="1" s="1"/>
  <c r="E59" i="1"/>
  <c r="F59" i="1"/>
  <c r="I59" i="1" s="1"/>
  <c r="E60" i="1"/>
  <c r="H60" i="1" s="1"/>
  <c r="F60" i="1"/>
  <c r="I60" i="1" s="1"/>
  <c r="E61" i="1"/>
  <c r="H61" i="1" s="1"/>
  <c r="F61" i="1"/>
  <c r="I61" i="1" s="1"/>
  <c r="E62" i="1"/>
  <c r="F62" i="1"/>
  <c r="I62" i="1" s="1"/>
  <c r="E63" i="1"/>
  <c r="F63" i="1"/>
  <c r="I63" i="1" s="1"/>
  <c r="E64" i="1"/>
  <c r="H64" i="1" s="1"/>
  <c r="F64" i="1"/>
  <c r="I64" i="1" s="1"/>
  <c r="E65" i="1"/>
  <c r="H65" i="1" s="1"/>
  <c r="F65" i="1"/>
  <c r="I65" i="1" s="1"/>
  <c r="E66" i="1"/>
  <c r="F66" i="1"/>
  <c r="I66" i="1" s="1"/>
  <c r="E67" i="1"/>
  <c r="F67" i="1"/>
  <c r="I67" i="1" s="1"/>
  <c r="E68" i="1"/>
  <c r="H68" i="1" s="1"/>
  <c r="F68" i="1"/>
  <c r="I68" i="1" s="1"/>
  <c r="E69" i="1"/>
  <c r="H69" i="1" s="1"/>
  <c r="F69" i="1"/>
  <c r="I69" i="1" s="1"/>
  <c r="E70" i="1"/>
  <c r="F70" i="1"/>
  <c r="I70" i="1" s="1"/>
  <c r="E71" i="1"/>
  <c r="F71" i="1"/>
  <c r="I71" i="1" s="1"/>
  <c r="E72" i="1"/>
  <c r="H72" i="1" s="1"/>
  <c r="F72" i="1"/>
  <c r="I72" i="1" s="1"/>
  <c r="E73" i="1"/>
  <c r="H73" i="1" s="1"/>
  <c r="F73" i="1"/>
  <c r="I73" i="1" s="1"/>
  <c r="E74" i="1"/>
  <c r="F74" i="1"/>
  <c r="I74" i="1" s="1"/>
  <c r="E75" i="1"/>
  <c r="F75" i="1"/>
  <c r="I75" i="1" s="1"/>
  <c r="E76" i="1"/>
  <c r="H76" i="1" s="1"/>
  <c r="F76" i="1"/>
  <c r="I76" i="1" s="1"/>
  <c r="E77" i="1"/>
  <c r="H77" i="1" s="1"/>
  <c r="F77" i="1"/>
  <c r="I77" i="1" s="1"/>
  <c r="E78" i="1"/>
  <c r="F78" i="1"/>
  <c r="I78" i="1" s="1"/>
  <c r="E79" i="1"/>
  <c r="F79" i="1"/>
  <c r="I79" i="1" s="1"/>
  <c r="E80" i="1"/>
  <c r="H80" i="1" s="1"/>
  <c r="F80" i="1"/>
  <c r="I80" i="1" s="1"/>
  <c r="E81" i="1"/>
  <c r="H81" i="1" s="1"/>
  <c r="F81" i="1"/>
  <c r="I81" i="1" s="1"/>
  <c r="E82" i="1"/>
  <c r="F82" i="1"/>
  <c r="I82" i="1" s="1"/>
  <c r="E83" i="1"/>
  <c r="F83" i="1"/>
  <c r="I83" i="1" s="1"/>
  <c r="E84" i="1"/>
  <c r="H84" i="1" s="1"/>
  <c r="F84" i="1"/>
  <c r="I84" i="1" s="1"/>
  <c r="E85" i="1"/>
  <c r="H85" i="1" s="1"/>
  <c r="F85" i="1"/>
  <c r="I85" i="1" s="1"/>
  <c r="E86" i="1"/>
  <c r="F86" i="1"/>
  <c r="I86" i="1" s="1"/>
  <c r="E87" i="1"/>
  <c r="F87" i="1"/>
  <c r="I87" i="1" s="1"/>
  <c r="E88" i="1"/>
  <c r="H88" i="1" s="1"/>
  <c r="F88" i="1"/>
  <c r="I88" i="1" s="1"/>
  <c r="E89" i="1"/>
  <c r="H89" i="1" s="1"/>
  <c r="F89" i="1"/>
  <c r="I89" i="1" s="1"/>
  <c r="E90" i="1"/>
  <c r="F90" i="1"/>
  <c r="I90" i="1" s="1"/>
  <c r="E91" i="1"/>
  <c r="F91" i="1"/>
  <c r="I91" i="1" s="1"/>
  <c r="E92" i="1"/>
  <c r="H92" i="1" s="1"/>
  <c r="F92" i="1"/>
  <c r="I92" i="1" s="1"/>
  <c r="E93" i="1"/>
  <c r="H93" i="1" s="1"/>
  <c r="F93" i="1"/>
  <c r="I93" i="1" s="1"/>
  <c r="E94" i="1"/>
  <c r="F94" i="1"/>
  <c r="I94" i="1" s="1"/>
  <c r="E95" i="1"/>
  <c r="F95" i="1"/>
  <c r="I95" i="1" s="1"/>
  <c r="E96" i="1"/>
  <c r="H96" i="1" s="1"/>
  <c r="F96" i="1"/>
  <c r="I96" i="1" s="1"/>
  <c r="E97" i="1"/>
  <c r="H97" i="1" s="1"/>
  <c r="F97" i="1"/>
  <c r="I97" i="1" s="1"/>
  <c r="E98" i="1"/>
  <c r="F98" i="1"/>
  <c r="I98" i="1" s="1"/>
  <c r="E99" i="1"/>
  <c r="F99" i="1"/>
  <c r="I99" i="1" s="1"/>
  <c r="E100" i="1"/>
  <c r="H100" i="1" s="1"/>
  <c r="F100" i="1"/>
  <c r="I100" i="1" s="1"/>
  <c r="E101" i="1"/>
  <c r="H101" i="1" s="1"/>
  <c r="F101" i="1"/>
  <c r="I101" i="1" s="1"/>
  <c r="E102" i="1"/>
  <c r="F102" i="1"/>
  <c r="I102" i="1" s="1"/>
  <c r="F2" i="1"/>
  <c r="I2" i="1" s="1"/>
  <c r="E2" i="1"/>
  <c r="H2" i="1" s="1"/>
  <c r="J99" i="1" l="1"/>
  <c r="J95" i="1"/>
  <c r="J91" i="1"/>
  <c r="J87" i="1"/>
  <c r="J83" i="1"/>
  <c r="J79" i="1"/>
  <c r="J75" i="1"/>
  <c r="J71" i="1"/>
  <c r="J67" i="1"/>
  <c r="J63" i="1"/>
  <c r="J59" i="1"/>
  <c r="J55" i="1"/>
  <c r="J51" i="1"/>
  <c r="J47" i="1"/>
  <c r="J43" i="1"/>
  <c r="J39" i="1"/>
  <c r="J35" i="1"/>
  <c r="J15" i="1"/>
  <c r="J11" i="1"/>
  <c r="J3" i="1"/>
  <c r="J31" i="1"/>
  <c r="J27" i="1"/>
  <c r="J23" i="1"/>
  <c r="J19" i="1"/>
  <c r="J7" i="1"/>
  <c r="J102" i="1"/>
  <c r="J98" i="1"/>
  <c r="J94" i="1"/>
  <c r="J90" i="1"/>
  <c r="J86" i="1"/>
  <c r="J82" i="1"/>
  <c r="J78" i="1"/>
  <c r="J74" i="1"/>
  <c r="J70" i="1"/>
  <c r="J66" i="1"/>
  <c r="J62" i="1"/>
  <c r="J58" i="1"/>
  <c r="J54" i="1"/>
  <c r="J50" i="1"/>
  <c r="J46" i="1"/>
  <c r="J42" i="1"/>
  <c r="J38" i="1"/>
  <c r="J34" i="1"/>
  <c r="J30" i="1"/>
  <c r="J26" i="1"/>
  <c r="J22" i="1"/>
  <c r="H16" i="1"/>
  <c r="J16" i="1"/>
  <c r="H4" i="1"/>
  <c r="J4" i="1"/>
  <c r="J96" i="1"/>
  <c r="H86" i="1"/>
  <c r="J80" i="1"/>
  <c r="J64" i="1"/>
  <c r="H54" i="1"/>
  <c r="J48" i="1"/>
  <c r="H38" i="1"/>
  <c r="J32" i="1"/>
  <c r="H22" i="1"/>
  <c r="J100" i="1"/>
  <c r="H90" i="1"/>
  <c r="J84" i="1"/>
  <c r="H74" i="1"/>
  <c r="J68" i="1"/>
  <c r="H58" i="1"/>
  <c r="J52" i="1"/>
  <c r="H42" i="1"/>
  <c r="J36" i="1"/>
  <c r="H26" i="1"/>
  <c r="J20" i="1"/>
  <c r="J8" i="1"/>
  <c r="J18" i="1"/>
  <c r="H18" i="1"/>
  <c r="J14" i="1"/>
  <c r="H14" i="1"/>
  <c r="H12" i="1"/>
  <c r="J12" i="1"/>
  <c r="J10" i="1"/>
  <c r="H10" i="1"/>
  <c r="J6" i="1"/>
  <c r="H6" i="1"/>
  <c r="H102" i="1"/>
  <c r="H70" i="1"/>
  <c r="H94" i="1"/>
  <c r="J88" i="1"/>
  <c r="H78" i="1"/>
  <c r="J72" i="1"/>
  <c r="H62" i="1"/>
  <c r="J56" i="1"/>
  <c r="H46" i="1"/>
  <c r="J40" i="1"/>
  <c r="H30" i="1"/>
  <c r="J24" i="1"/>
  <c r="I105" i="1"/>
  <c r="I108" i="1" s="1"/>
  <c r="H98" i="1"/>
  <c r="J92" i="1"/>
  <c r="H82" i="1"/>
  <c r="J76" i="1"/>
  <c r="H66" i="1"/>
  <c r="J60" i="1"/>
  <c r="H50" i="1"/>
  <c r="J44" i="1"/>
  <c r="H34" i="1"/>
  <c r="J28" i="1"/>
  <c r="J2" i="1"/>
  <c r="J101" i="1"/>
  <c r="H99" i="1"/>
  <c r="J97" i="1"/>
  <c r="H95" i="1"/>
  <c r="J93" i="1"/>
  <c r="H91" i="1"/>
  <c r="J89" i="1"/>
  <c r="H87" i="1"/>
  <c r="J85" i="1"/>
  <c r="H83" i="1"/>
  <c r="J81" i="1"/>
  <c r="H79" i="1"/>
  <c r="J77" i="1"/>
  <c r="H75" i="1"/>
  <c r="J73" i="1"/>
  <c r="H71" i="1"/>
  <c r="J69" i="1"/>
  <c r="H67" i="1"/>
  <c r="J65" i="1"/>
  <c r="H63" i="1"/>
  <c r="J61" i="1"/>
  <c r="H59" i="1"/>
  <c r="J57" i="1"/>
  <c r="H55" i="1"/>
  <c r="J53" i="1"/>
  <c r="H51" i="1"/>
  <c r="J49" i="1"/>
  <c r="H47" i="1"/>
  <c r="J45" i="1"/>
  <c r="H43" i="1"/>
  <c r="J41" i="1"/>
  <c r="H39" i="1"/>
  <c r="J37" i="1"/>
  <c r="H35" i="1"/>
  <c r="J33" i="1"/>
  <c r="H31" i="1"/>
  <c r="J29" i="1"/>
  <c r="H27" i="1"/>
  <c r="J25" i="1"/>
  <c r="H23" i="1"/>
  <c r="J21" i="1"/>
  <c r="H19" i="1"/>
  <c r="J17" i="1"/>
  <c r="H15" i="1"/>
  <c r="J13" i="1"/>
  <c r="H11" i="1"/>
  <c r="J9" i="1"/>
  <c r="H7" i="1"/>
  <c r="J5" i="1"/>
  <c r="H3" i="1"/>
  <c r="H105" i="1" l="1"/>
  <c r="H108" i="1" s="1"/>
  <c r="M3" i="1" s="1"/>
  <c r="J105" i="1"/>
  <c r="J108" i="1" s="1"/>
  <c r="M2" i="1" s="1"/>
</calcChain>
</file>

<file path=xl/sharedStrings.xml><?xml version="1.0" encoding="utf-8"?>
<sst xmlns="http://schemas.openxmlformats.org/spreadsheetml/2006/main" count="124" uniqueCount="60">
  <si>
    <t>Time</t>
  </si>
  <si>
    <t>xi</t>
  </si>
  <si>
    <t>yi</t>
  </si>
  <si>
    <t>X</t>
  </si>
  <si>
    <t>Y</t>
  </si>
  <si>
    <t>xi - X</t>
  </si>
  <si>
    <t>yi - Y</t>
  </si>
  <si>
    <t>(xi - X)^2</t>
  </si>
  <si>
    <t>(yi - Y)^2</t>
  </si>
  <si>
    <t>(xi-X)(yi-Y)</t>
  </si>
  <si>
    <t>SUM</t>
  </si>
  <si>
    <t>cxx</t>
  </si>
  <si>
    <t>cyy</t>
  </si>
  <si>
    <t>cxy</t>
  </si>
  <si>
    <t>Characteristic values:</t>
  </si>
  <si>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 xml:space="preserve">1 = </t>
    </r>
  </si>
  <si>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 xml:space="preserve">2 = </t>
    </r>
  </si>
  <si>
    <t>Characteristic vectors:</t>
  </si>
  <si>
    <t>x1 =</t>
  </si>
  <si>
    <t>y1 =</t>
  </si>
  <si>
    <t>x2 =</t>
  </si>
  <si>
    <t>y2 =</t>
  </si>
  <si>
    <t>and</t>
  </si>
  <si>
    <t>Two-dimensional</t>
  </si>
  <si>
    <t xml:space="preserve">   Its transpose:</t>
  </si>
  <si>
    <t>One-dimensional</t>
  </si>
  <si>
    <t xml:space="preserve">   transform matrix:</t>
  </si>
  <si>
    <t>xi(2)</t>
  </si>
  <si>
    <t>yi(2)</t>
  </si>
  <si>
    <t>xi(1)</t>
  </si>
  <si>
    <t>yi(1)</t>
  </si>
  <si>
    <t>xi*</t>
  </si>
  <si>
    <t>yi*</t>
  </si>
  <si>
    <t>FRAME 1 of 13</t>
  </si>
  <si>
    <t>row↓ col→</t>
  </si>
  <si>
    <t>FRAME</t>
  </si>
  <si>
    <t>ROW</t>
  </si>
  <si>
    <t>COL</t>
  </si>
  <si>
    <t>UNK</t>
  </si>
  <si>
    <t>FRAME 2 of 13</t>
  </si>
  <si>
    <t>----------</t>
  </si>
  <si>
    <t>---</t>
  </si>
  <si>
    <t>FRAME 3 of 13</t>
  </si>
  <si>
    <t>FRAME 4 of 13</t>
  </si>
  <si>
    <t>FRAME 5 of 13</t>
  </si>
  <si>
    <t>FRAME 6 of 13</t>
  </si>
  <si>
    <t>FRAME 7 of 13</t>
  </si>
  <si>
    <t>FRAME 8 of 13</t>
  </si>
  <si>
    <t>FRAME 9 of 13</t>
  </si>
  <si>
    <t>FRAME 10 of 13</t>
  </si>
  <si>
    <t>FRAME 11 of 13</t>
  </si>
  <si>
    <t>FRAME 12 of 13</t>
  </si>
  <si>
    <t>FRAME 13 of 13</t>
  </si>
  <si>
    <t>COUNTS</t>
  </si>
  <si>
    <t>CHECK</t>
  </si>
  <si>
    <t>(Target on edge of focal plane)</t>
  </si>
  <si>
    <t>-----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</si>
  <si>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</t>
    </r>
  </si>
  <si>
    <t>N/A</t>
  </si>
  <si>
    <t>--- CENTROID 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</si>
</sst>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 applyAlignment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quotePrefix="1" applyBorder="1" applyAlignment="1">
      <alignment horizontal="center"/>
    </xf>
    <xf numFmtId="2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quotePrefix="1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2D PCs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'Problem 14-5'!$P$1</c:f>
              <c:strCache>
                <c:ptCount val="1"/>
                <c:pt idx="0">
                  <c:v>yi(2)</c:v>
                </c:pt>
              </c:strCache>
            </c:strRef>
          </c:tx>
          <c:spPr>
            <a:ln w="28575">
              <a:noFill/>
            </a:ln>
          </c:spPr>
          <c:xVal>
            <c:numRef>
              <c:f>'Problem 14-5'!$O$2:$O$108</c:f>
              <c:numCache>
                <c:formatCode>0.000</c:formatCode>
                <c:ptCount val="107"/>
                <c:pt idx="0">
                  <c:v>20.367548999999997</c:v>
                </c:pt>
                <c:pt idx="1">
                  <c:v>24.229583999999999</c:v>
                </c:pt>
                <c:pt idx="2">
                  <c:v>39.462389000000002</c:v>
                </c:pt>
                <c:pt idx="3">
                  <c:v>20.452455999999998</c:v>
                </c:pt>
                <c:pt idx="4">
                  <c:v>34.956975999999997</c:v>
                </c:pt>
                <c:pt idx="5">
                  <c:v>14.415607</c:v>
                </c:pt>
                <c:pt idx="6">
                  <c:v>14.988737</c:v>
                </c:pt>
                <c:pt idx="7">
                  <c:v>34.339247</c:v>
                </c:pt>
                <c:pt idx="8">
                  <c:v>15.125332999999998</c:v>
                </c:pt>
                <c:pt idx="9">
                  <c:v>33.781070999999997</c:v>
                </c:pt>
                <c:pt idx="10">
                  <c:v>16.980605999999998</c:v>
                </c:pt>
                <c:pt idx="11">
                  <c:v>34.528407000000001</c:v>
                </c:pt>
                <c:pt idx="12">
                  <c:v>19.645868</c:v>
                </c:pt>
                <c:pt idx="13">
                  <c:v>41.915897000000001</c:v>
                </c:pt>
                <c:pt idx="14">
                  <c:v>30.462495999999994</c:v>
                </c:pt>
                <c:pt idx="15">
                  <c:v>19.103988000000001</c:v>
                </c:pt>
                <c:pt idx="16">
                  <c:v>31.445532999999998</c:v>
                </c:pt>
                <c:pt idx="17">
                  <c:v>21.667716999999996</c:v>
                </c:pt>
                <c:pt idx="18">
                  <c:v>34.619870999999996</c:v>
                </c:pt>
                <c:pt idx="19">
                  <c:v>38.559485999999993</c:v>
                </c:pt>
                <c:pt idx="20">
                  <c:v>41.056110000000004</c:v>
                </c:pt>
                <c:pt idx="21">
                  <c:v>33.378524999999996</c:v>
                </c:pt>
                <c:pt idx="22">
                  <c:v>22.574518999999999</c:v>
                </c:pt>
                <c:pt idx="23">
                  <c:v>28.490119</c:v>
                </c:pt>
                <c:pt idx="24">
                  <c:v>22.272270999999996</c:v>
                </c:pt>
                <c:pt idx="25">
                  <c:v>31.424264999999998</c:v>
                </c:pt>
                <c:pt idx="26">
                  <c:v>34.241627999999999</c:v>
                </c:pt>
                <c:pt idx="27">
                  <c:v>16.174290999999997</c:v>
                </c:pt>
                <c:pt idx="28">
                  <c:v>37.029573999999997</c:v>
                </c:pt>
                <c:pt idx="29">
                  <c:v>22.261131999999996</c:v>
                </c:pt>
                <c:pt idx="30">
                  <c:v>34.747419999999998</c:v>
                </c:pt>
                <c:pt idx="31">
                  <c:v>15.665954999999997</c:v>
                </c:pt>
                <c:pt idx="32">
                  <c:v>34.92313</c:v>
                </c:pt>
                <c:pt idx="33">
                  <c:v>35.251238999999998</c:v>
                </c:pt>
                <c:pt idx="34">
                  <c:v>26.832359999999994</c:v>
                </c:pt>
                <c:pt idx="35">
                  <c:v>29.643191000000002</c:v>
                </c:pt>
                <c:pt idx="36">
                  <c:v>30.433430999999999</c:v>
                </c:pt>
                <c:pt idx="37">
                  <c:v>30.149699999999996</c:v>
                </c:pt>
                <c:pt idx="38">
                  <c:v>28.592873000000001</c:v>
                </c:pt>
                <c:pt idx="39">
                  <c:v>18.578910999999998</c:v>
                </c:pt>
                <c:pt idx="40">
                  <c:v>13.884962999999999</c:v>
                </c:pt>
                <c:pt idx="41">
                  <c:v>20.120176000000001</c:v>
                </c:pt>
                <c:pt idx="42">
                  <c:v>42.277282999999997</c:v>
                </c:pt>
                <c:pt idx="43">
                  <c:v>20.823397999999997</c:v>
                </c:pt>
                <c:pt idx="44">
                  <c:v>15.057872</c:v>
                </c:pt>
                <c:pt idx="45">
                  <c:v>23.266817</c:v>
                </c:pt>
                <c:pt idx="46">
                  <c:v>34.532890999999992</c:v>
                </c:pt>
                <c:pt idx="47">
                  <c:v>39.808744999999995</c:v>
                </c:pt>
                <c:pt idx="48">
                  <c:v>26.086233</c:v>
                </c:pt>
                <c:pt idx="49">
                  <c:v>34.118351000000004</c:v>
                </c:pt>
                <c:pt idx="50">
                  <c:v>22.571895999999999</c:v>
                </c:pt>
                <c:pt idx="51">
                  <c:v>24.188623999999997</c:v>
                </c:pt>
                <c:pt idx="52">
                  <c:v>26.812601000000001</c:v>
                </c:pt>
                <c:pt idx="53">
                  <c:v>36.765335999999998</c:v>
                </c:pt>
                <c:pt idx="54">
                  <c:v>20.802206999999999</c:v>
                </c:pt>
                <c:pt idx="55">
                  <c:v>22.713367999999999</c:v>
                </c:pt>
                <c:pt idx="56">
                  <c:v>37.517726999999994</c:v>
                </c:pt>
                <c:pt idx="57">
                  <c:v>37.010074000000003</c:v>
                </c:pt>
                <c:pt idx="58">
                  <c:v>22.124661</c:v>
                </c:pt>
                <c:pt idx="59">
                  <c:v>39.879633999999996</c:v>
                </c:pt>
                <c:pt idx="60">
                  <c:v>28.371879999999997</c:v>
                </c:pt>
                <c:pt idx="61">
                  <c:v>19.810181</c:v>
                </c:pt>
                <c:pt idx="62">
                  <c:v>39.268256999999991</c:v>
                </c:pt>
                <c:pt idx="63">
                  <c:v>16.817653</c:v>
                </c:pt>
                <c:pt idx="64">
                  <c:v>36.972152999999992</c:v>
                </c:pt>
                <c:pt idx="65">
                  <c:v>32.293413000000001</c:v>
                </c:pt>
                <c:pt idx="66">
                  <c:v>25.669836</c:v>
                </c:pt>
                <c:pt idx="67">
                  <c:v>34.748879000000002</c:v>
                </c:pt>
                <c:pt idx="68">
                  <c:v>17.037955999999998</c:v>
                </c:pt>
                <c:pt idx="69">
                  <c:v>39.416689999999996</c:v>
                </c:pt>
                <c:pt idx="70">
                  <c:v>30.228611999999998</c:v>
                </c:pt>
                <c:pt idx="71">
                  <c:v>36.082335999999998</c:v>
                </c:pt>
                <c:pt idx="72">
                  <c:v>19.691136</c:v>
                </c:pt>
                <c:pt idx="73">
                  <c:v>26.332947999999995</c:v>
                </c:pt>
                <c:pt idx="74">
                  <c:v>18.509299999999996</c:v>
                </c:pt>
                <c:pt idx="75">
                  <c:v>34.129821999999997</c:v>
                </c:pt>
                <c:pt idx="76">
                  <c:v>22.302847</c:v>
                </c:pt>
                <c:pt idx="77">
                  <c:v>38.929932000000001</c:v>
                </c:pt>
                <c:pt idx="78">
                  <c:v>32.495032999999992</c:v>
                </c:pt>
                <c:pt idx="79">
                  <c:v>28.653805999999996</c:v>
                </c:pt>
                <c:pt idx="80">
                  <c:v>27.654699000000001</c:v>
                </c:pt>
                <c:pt idx="81">
                  <c:v>22.765497999999997</c:v>
                </c:pt>
                <c:pt idx="82">
                  <c:v>35.719562999999994</c:v>
                </c:pt>
                <c:pt idx="83">
                  <c:v>32.811717999999999</c:v>
                </c:pt>
                <c:pt idx="84">
                  <c:v>24.633576999999999</c:v>
                </c:pt>
                <c:pt idx="85">
                  <c:v>13.261071999999999</c:v>
                </c:pt>
                <c:pt idx="86">
                  <c:v>38.107585</c:v>
                </c:pt>
                <c:pt idx="87">
                  <c:v>29.920663999999995</c:v>
                </c:pt>
                <c:pt idx="88">
                  <c:v>24.450945999999995</c:v>
                </c:pt>
                <c:pt idx="89">
                  <c:v>41.309500999999997</c:v>
                </c:pt>
                <c:pt idx="90">
                  <c:v>22.286771000000002</c:v>
                </c:pt>
                <c:pt idx="91">
                  <c:v>15.387252999999998</c:v>
                </c:pt>
                <c:pt idx="92">
                  <c:v>31.407625999999997</c:v>
                </c:pt>
                <c:pt idx="93">
                  <c:v>19.139142999999997</c:v>
                </c:pt>
                <c:pt idx="94">
                  <c:v>21.585167999999996</c:v>
                </c:pt>
                <c:pt idx="95">
                  <c:v>35.865872999999993</c:v>
                </c:pt>
                <c:pt idx="96">
                  <c:v>34.599327000000002</c:v>
                </c:pt>
                <c:pt idx="97">
                  <c:v>31.831733999999997</c:v>
                </c:pt>
                <c:pt idx="98">
                  <c:v>25.467776000000001</c:v>
                </c:pt>
                <c:pt idx="99">
                  <c:v>24.579335</c:v>
                </c:pt>
                <c:pt idx="100">
                  <c:v>18.511046999999998</c:v>
                </c:pt>
              </c:numCache>
            </c:numRef>
          </c:xVal>
          <c:yVal>
            <c:numRef>
              <c:f>'Problem 14-5'!$P$2:$P$108</c:f>
              <c:numCache>
                <c:formatCode>0.000</c:formatCode>
                <c:ptCount val="107"/>
                <c:pt idx="0">
                  <c:v>1.0285830000000011</c:v>
                </c:pt>
                <c:pt idx="1">
                  <c:v>0.82035199999999797</c:v>
                </c:pt>
                <c:pt idx="2">
                  <c:v>1.409753000000002</c:v>
                </c:pt>
                <c:pt idx="3">
                  <c:v>1.2050000000000338E-2</c:v>
                </c:pt>
                <c:pt idx="4">
                  <c:v>1.7605240000000038</c:v>
                </c:pt>
                <c:pt idx="5">
                  <c:v>1.0184450000000007</c:v>
                </c:pt>
                <c:pt idx="6">
                  <c:v>0.6587310000000004</c:v>
                </c:pt>
                <c:pt idx="7">
                  <c:v>-0.67257700000000042</c:v>
                </c:pt>
                <c:pt idx="8">
                  <c:v>-0.78641499999999986</c:v>
                </c:pt>
                <c:pt idx="9">
                  <c:v>-0.76947300000000141</c:v>
                </c:pt>
                <c:pt idx="10">
                  <c:v>0.52101800000000154</c:v>
                </c:pt>
                <c:pt idx="11">
                  <c:v>-1.079111000000001</c:v>
                </c:pt>
                <c:pt idx="12">
                  <c:v>-0.12587199999999932</c:v>
                </c:pt>
                <c:pt idx="13">
                  <c:v>-0.17009299999999783</c:v>
                </c:pt>
                <c:pt idx="14">
                  <c:v>0.58905200000000058</c:v>
                </c:pt>
                <c:pt idx="15">
                  <c:v>-1.1686699999999988</c:v>
                </c:pt>
                <c:pt idx="16">
                  <c:v>-1.3364209999999979</c:v>
                </c:pt>
                <c:pt idx="17">
                  <c:v>0.2996029999999994</c:v>
                </c:pt>
                <c:pt idx="18">
                  <c:v>-0.75987299999999891</c:v>
                </c:pt>
                <c:pt idx="19">
                  <c:v>0.33100400000000363</c:v>
                </c:pt>
                <c:pt idx="20">
                  <c:v>1.1189940000000007</c:v>
                </c:pt>
                <c:pt idx="21">
                  <c:v>-0.16315299999999766</c:v>
                </c:pt>
                <c:pt idx="22">
                  <c:v>0.60130300000000148</c:v>
                </c:pt>
                <c:pt idx="23">
                  <c:v>0.73405900000000024</c:v>
                </c:pt>
                <c:pt idx="24">
                  <c:v>0.12833499999999987</c:v>
                </c:pt>
                <c:pt idx="25">
                  <c:v>1.7787809999999986</c:v>
                </c:pt>
                <c:pt idx="26">
                  <c:v>-1.5391999999998518E-2</c:v>
                </c:pt>
                <c:pt idx="27">
                  <c:v>1.0385729999999986</c:v>
                </c:pt>
                <c:pt idx="28">
                  <c:v>1.5933300000000017</c:v>
                </c:pt>
                <c:pt idx="29">
                  <c:v>1.0509619999999984</c:v>
                </c:pt>
                <c:pt idx="30">
                  <c:v>1.745397999999998</c:v>
                </c:pt>
                <c:pt idx="31">
                  <c:v>-1.485904999999998</c:v>
                </c:pt>
                <c:pt idx="32">
                  <c:v>0.67404399999999853</c:v>
                </c:pt>
                <c:pt idx="33">
                  <c:v>1.2710489999999979</c:v>
                </c:pt>
                <c:pt idx="34">
                  <c:v>-0.35898599999999981</c:v>
                </c:pt>
                <c:pt idx="35">
                  <c:v>1.6367770000000004</c:v>
                </c:pt>
                <c:pt idx="36">
                  <c:v>-0.98173099999999813</c:v>
                </c:pt>
                <c:pt idx="37">
                  <c:v>-0.68163599999999747</c:v>
                </c:pt>
                <c:pt idx="38">
                  <c:v>-1.0565350000000002</c:v>
                </c:pt>
                <c:pt idx="39">
                  <c:v>1.3079190000000001</c:v>
                </c:pt>
                <c:pt idx="40">
                  <c:v>0.71256499999999967</c:v>
                </c:pt>
                <c:pt idx="41">
                  <c:v>-0.77238199999999857</c:v>
                </c:pt>
                <c:pt idx="42">
                  <c:v>-0.59869700000000137</c:v>
                </c:pt>
                <c:pt idx="43">
                  <c:v>0.46883399999999931</c:v>
                </c:pt>
                <c:pt idx="44">
                  <c:v>0.78892000000000007</c:v>
                </c:pt>
                <c:pt idx="45">
                  <c:v>1.5722850000000008</c:v>
                </c:pt>
                <c:pt idx="46">
                  <c:v>1.2430289999999964</c:v>
                </c:pt>
                <c:pt idx="47">
                  <c:v>2.1858610000000027</c:v>
                </c:pt>
                <c:pt idx="48">
                  <c:v>-0.95936099999999946</c:v>
                </c:pt>
                <c:pt idx="49">
                  <c:v>1.0558550000000011</c:v>
                </c:pt>
                <c:pt idx="50">
                  <c:v>-0.46431399999999989</c:v>
                </c:pt>
                <c:pt idx="51">
                  <c:v>1.4746500000000005</c:v>
                </c:pt>
                <c:pt idx="52">
                  <c:v>2.0668189999999989</c:v>
                </c:pt>
                <c:pt idx="53">
                  <c:v>-0.38530799999999843</c:v>
                </c:pt>
                <c:pt idx="54">
                  <c:v>1.5384210000000014</c:v>
                </c:pt>
                <c:pt idx="55">
                  <c:v>-0.11622000000000021</c:v>
                </c:pt>
                <c:pt idx="56">
                  <c:v>-0.83277100000000104</c:v>
                </c:pt>
                <c:pt idx="57">
                  <c:v>-0.88454199999999972</c:v>
                </c:pt>
                <c:pt idx="58">
                  <c:v>0.44625100000000018</c:v>
                </c:pt>
                <c:pt idx="59">
                  <c:v>2.0374760000000016</c:v>
                </c:pt>
                <c:pt idx="60">
                  <c:v>1.9778940000000009</c:v>
                </c:pt>
                <c:pt idx="61">
                  <c:v>0.36602300000000021</c:v>
                </c:pt>
                <c:pt idx="62">
                  <c:v>3.1531000000001086E-2</c:v>
                </c:pt>
                <c:pt idx="63">
                  <c:v>0.89744699999999966</c:v>
                </c:pt>
                <c:pt idx="64">
                  <c:v>-1.1784190000000017</c:v>
                </c:pt>
                <c:pt idx="65">
                  <c:v>0.34201900000000052</c:v>
                </c:pt>
                <c:pt idx="66">
                  <c:v>-0.67351199999999878</c:v>
                </c:pt>
                <c:pt idx="67">
                  <c:v>0.68972700000000131</c:v>
                </c:pt>
                <c:pt idx="68">
                  <c:v>-0.46966800000000042</c:v>
                </c:pt>
                <c:pt idx="69">
                  <c:v>0.44405000000000427</c:v>
                </c:pt>
                <c:pt idx="70">
                  <c:v>1.2411420000000017</c:v>
                </c:pt>
                <c:pt idx="71">
                  <c:v>0.16971999999999809</c:v>
                </c:pt>
                <c:pt idx="72">
                  <c:v>-1.4080180000000002</c:v>
                </c:pt>
                <c:pt idx="73">
                  <c:v>0.5290619999999997</c:v>
                </c:pt>
                <c:pt idx="74">
                  <c:v>-1.0043600000000001</c:v>
                </c:pt>
                <c:pt idx="75">
                  <c:v>1.3395299999999963</c:v>
                </c:pt>
                <c:pt idx="76">
                  <c:v>1.3802369999999993</c:v>
                </c:pt>
                <c:pt idx="77">
                  <c:v>0.83162199999999942</c:v>
                </c:pt>
                <c:pt idx="78">
                  <c:v>6.9975000000003007E-2</c:v>
                </c:pt>
                <c:pt idx="79">
                  <c:v>-1.0664440000000006</c:v>
                </c:pt>
                <c:pt idx="80">
                  <c:v>1.1671369999999985</c:v>
                </c:pt>
                <c:pt idx="81">
                  <c:v>0.59005400000000208</c:v>
                </c:pt>
                <c:pt idx="82">
                  <c:v>0.16486100000000192</c:v>
                </c:pt>
                <c:pt idx="83">
                  <c:v>0.68806199999999862</c:v>
                </c:pt>
                <c:pt idx="84">
                  <c:v>1.877835000000001</c:v>
                </c:pt>
                <c:pt idx="85">
                  <c:v>1.4188799999999997</c:v>
                </c:pt>
                <c:pt idx="86">
                  <c:v>-0.19953699999999941</c:v>
                </c:pt>
                <c:pt idx="87">
                  <c:v>0.53052600000000005</c:v>
                </c:pt>
                <c:pt idx="88">
                  <c:v>1.3984580000000015</c:v>
                </c:pt>
                <c:pt idx="89">
                  <c:v>0.78178300000000078</c:v>
                </c:pt>
                <c:pt idx="90">
                  <c:v>1.5653110000000012</c:v>
                </c:pt>
                <c:pt idx="91">
                  <c:v>1.7677689999999995</c:v>
                </c:pt>
                <c:pt idx="92">
                  <c:v>-1.0137139999999984</c:v>
                </c:pt>
                <c:pt idx="93">
                  <c:v>0.72885899999999992</c:v>
                </c:pt>
                <c:pt idx="94">
                  <c:v>-0.74571599999999982</c:v>
                </c:pt>
                <c:pt idx="95">
                  <c:v>0.20896099999999862</c:v>
                </c:pt>
                <c:pt idx="96">
                  <c:v>1.0557030000000012</c:v>
                </c:pt>
                <c:pt idx="97">
                  <c:v>-0.68359799999999993</c:v>
                </c:pt>
                <c:pt idx="98">
                  <c:v>0.13167400000000029</c:v>
                </c:pt>
                <c:pt idx="99">
                  <c:v>0.36969500000000011</c:v>
                </c:pt>
                <c:pt idx="100">
                  <c:v>-0.1084549999999993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77472"/>
        <c:axId val="177189248"/>
      </c:scatterChart>
      <c:valAx>
        <c:axId val="1767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baseline="0"/>
                  <a:t>xi(2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7189248"/>
        <c:crosses val="autoZero"/>
        <c:crossBetween val="midCat"/>
      </c:valAx>
      <c:valAx>
        <c:axId val="1771892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sz="1400" baseline="0"/>
                  <a:t>yi(2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6777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'Problem 14-5'!$R$1</c:f>
              <c:strCache>
                <c:ptCount val="1"/>
                <c:pt idx="0">
                  <c:v>xi(1)</c:v>
                </c:pt>
              </c:strCache>
            </c:strRef>
          </c:tx>
          <c:val>
            <c:numRef>
              <c:f>'Problem 14-5'!$R$2:$R$108</c:f>
              <c:numCache>
                <c:formatCode>0.000</c:formatCode>
                <c:ptCount val="107"/>
                <c:pt idx="0">
                  <c:v>20.367548999999997</c:v>
                </c:pt>
                <c:pt idx="1">
                  <c:v>24.229583999999999</c:v>
                </c:pt>
                <c:pt idx="2">
                  <c:v>39.462389000000002</c:v>
                </c:pt>
                <c:pt idx="3">
                  <c:v>20.452455999999998</c:v>
                </c:pt>
                <c:pt idx="4">
                  <c:v>34.956975999999997</c:v>
                </c:pt>
                <c:pt idx="5">
                  <c:v>14.415607</c:v>
                </c:pt>
                <c:pt idx="6">
                  <c:v>14.988737</c:v>
                </c:pt>
                <c:pt idx="7">
                  <c:v>34.339247</c:v>
                </c:pt>
                <c:pt idx="8">
                  <c:v>15.125332999999998</c:v>
                </c:pt>
                <c:pt idx="9">
                  <c:v>33.781070999999997</c:v>
                </c:pt>
                <c:pt idx="10">
                  <c:v>16.980605999999998</c:v>
                </c:pt>
                <c:pt idx="11">
                  <c:v>34.528407000000001</c:v>
                </c:pt>
                <c:pt idx="12">
                  <c:v>19.645868</c:v>
                </c:pt>
                <c:pt idx="13">
                  <c:v>41.915897000000001</c:v>
                </c:pt>
                <c:pt idx="14">
                  <c:v>30.462495999999994</c:v>
                </c:pt>
                <c:pt idx="15">
                  <c:v>19.103988000000001</c:v>
                </c:pt>
                <c:pt idx="16">
                  <c:v>31.445532999999998</c:v>
                </c:pt>
                <c:pt idx="17">
                  <c:v>21.667716999999996</c:v>
                </c:pt>
                <c:pt idx="18">
                  <c:v>34.619870999999996</c:v>
                </c:pt>
                <c:pt idx="19">
                  <c:v>38.559485999999993</c:v>
                </c:pt>
                <c:pt idx="20">
                  <c:v>41.056110000000004</c:v>
                </c:pt>
                <c:pt idx="21">
                  <c:v>33.378524999999996</c:v>
                </c:pt>
                <c:pt idx="22">
                  <c:v>22.574518999999999</c:v>
                </c:pt>
                <c:pt idx="23">
                  <c:v>28.490119</c:v>
                </c:pt>
                <c:pt idx="24">
                  <c:v>22.272270999999996</c:v>
                </c:pt>
                <c:pt idx="25">
                  <c:v>31.424264999999998</c:v>
                </c:pt>
                <c:pt idx="26">
                  <c:v>34.241627999999999</c:v>
                </c:pt>
                <c:pt idx="27">
                  <c:v>16.174290999999997</c:v>
                </c:pt>
                <c:pt idx="28">
                  <c:v>37.029573999999997</c:v>
                </c:pt>
                <c:pt idx="29">
                  <c:v>22.261131999999996</c:v>
                </c:pt>
                <c:pt idx="30">
                  <c:v>34.747419999999998</c:v>
                </c:pt>
                <c:pt idx="31">
                  <c:v>15.665954999999997</c:v>
                </c:pt>
                <c:pt idx="32">
                  <c:v>34.92313</c:v>
                </c:pt>
                <c:pt idx="33">
                  <c:v>35.251238999999998</c:v>
                </c:pt>
                <c:pt idx="34">
                  <c:v>26.832359999999994</c:v>
                </c:pt>
                <c:pt idx="35">
                  <c:v>29.643191000000002</c:v>
                </c:pt>
                <c:pt idx="36">
                  <c:v>30.433430999999999</c:v>
                </c:pt>
                <c:pt idx="37">
                  <c:v>30.149699999999996</c:v>
                </c:pt>
                <c:pt idx="38">
                  <c:v>28.592873000000001</c:v>
                </c:pt>
                <c:pt idx="39">
                  <c:v>18.578910999999998</c:v>
                </c:pt>
                <c:pt idx="40">
                  <c:v>13.884962999999999</c:v>
                </c:pt>
                <c:pt idx="41">
                  <c:v>20.120176000000001</c:v>
                </c:pt>
                <c:pt idx="42">
                  <c:v>42.277282999999997</c:v>
                </c:pt>
                <c:pt idx="43">
                  <c:v>20.823397999999997</c:v>
                </c:pt>
                <c:pt idx="44">
                  <c:v>15.057872</c:v>
                </c:pt>
                <c:pt idx="45">
                  <c:v>23.266817</c:v>
                </c:pt>
                <c:pt idx="46">
                  <c:v>34.532890999999992</c:v>
                </c:pt>
                <c:pt idx="47">
                  <c:v>39.808744999999995</c:v>
                </c:pt>
                <c:pt idx="48">
                  <c:v>26.086233</c:v>
                </c:pt>
                <c:pt idx="49">
                  <c:v>34.118351000000004</c:v>
                </c:pt>
                <c:pt idx="50">
                  <c:v>22.571895999999999</c:v>
                </c:pt>
                <c:pt idx="51">
                  <c:v>24.188623999999997</c:v>
                </c:pt>
                <c:pt idx="52">
                  <c:v>26.812601000000001</c:v>
                </c:pt>
                <c:pt idx="53">
                  <c:v>36.765335999999998</c:v>
                </c:pt>
                <c:pt idx="54">
                  <c:v>20.802206999999999</c:v>
                </c:pt>
                <c:pt idx="55">
                  <c:v>22.713367999999999</c:v>
                </c:pt>
                <c:pt idx="56">
                  <c:v>37.517726999999994</c:v>
                </c:pt>
                <c:pt idx="57">
                  <c:v>37.010074000000003</c:v>
                </c:pt>
                <c:pt idx="58">
                  <c:v>22.124661</c:v>
                </c:pt>
                <c:pt idx="59">
                  <c:v>39.879633999999996</c:v>
                </c:pt>
                <c:pt idx="60">
                  <c:v>28.371879999999997</c:v>
                </c:pt>
                <c:pt idx="61">
                  <c:v>19.810181</c:v>
                </c:pt>
                <c:pt idx="62">
                  <c:v>39.268256999999991</c:v>
                </c:pt>
                <c:pt idx="63">
                  <c:v>16.817653</c:v>
                </c:pt>
                <c:pt idx="64">
                  <c:v>36.972152999999992</c:v>
                </c:pt>
                <c:pt idx="65">
                  <c:v>32.293413000000001</c:v>
                </c:pt>
                <c:pt idx="66">
                  <c:v>25.669836</c:v>
                </c:pt>
                <c:pt idx="67">
                  <c:v>34.748879000000002</c:v>
                </c:pt>
                <c:pt idx="68">
                  <c:v>17.037955999999998</c:v>
                </c:pt>
                <c:pt idx="69">
                  <c:v>39.416689999999996</c:v>
                </c:pt>
                <c:pt idx="70">
                  <c:v>30.228611999999998</c:v>
                </c:pt>
                <c:pt idx="71">
                  <c:v>36.082335999999998</c:v>
                </c:pt>
                <c:pt idx="72">
                  <c:v>19.691136</c:v>
                </c:pt>
                <c:pt idx="73">
                  <c:v>26.332947999999995</c:v>
                </c:pt>
                <c:pt idx="74">
                  <c:v>18.509299999999996</c:v>
                </c:pt>
                <c:pt idx="75">
                  <c:v>34.129821999999997</c:v>
                </c:pt>
                <c:pt idx="76">
                  <c:v>22.302847</c:v>
                </c:pt>
                <c:pt idx="77">
                  <c:v>38.929932000000001</c:v>
                </c:pt>
                <c:pt idx="78">
                  <c:v>32.495032999999992</c:v>
                </c:pt>
                <c:pt idx="79">
                  <c:v>28.653805999999996</c:v>
                </c:pt>
                <c:pt idx="80">
                  <c:v>27.654699000000001</c:v>
                </c:pt>
                <c:pt idx="81">
                  <c:v>22.765497999999997</c:v>
                </c:pt>
                <c:pt idx="82">
                  <c:v>35.719562999999994</c:v>
                </c:pt>
                <c:pt idx="83">
                  <c:v>32.811717999999999</c:v>
                </c:pt>
                <c:pt idx="84">
                  <c:v>24.633576999999999</c:v>
                </c:pt>
                <c:pt idx="85">
                  <c:v>13.261071999999999</c:v>
                </c:pt>
                <c:pt idx="86">
                  <c:v>38.107585</c:v>
                </c:pt>
                <c:pt idx="87">
                  <c:v>29.920663999999995</c:v>
                </c:pt>
                <c:pt idx="88">
                  <c:v>24.450945999999995</c:v>
                </c:pt>
                <c:pt idx="89">
                  <c:v>41.309500999999997</c:v>
                </c:pt>
                <c:pt idx="90">
                  <c:v>22.286771000000002</c:v>
                </c:pt>
                <c:pt idx="91">
                  <c:v>15.387252999999998</c:v>
                </c:pt>
                <c:pt idx="92">
                  <c:v>31.407625999999997</c:v>
                </c:pt>
                <c:pt idx="93">
                  <c:v>19.139142999999997</c:v>
                </c:pt>
                <c:pt idx="94">
                  <c:v>21.585167999999996</c:v>
                </c:pt>
                <c:pt idx="95">
                  <c:v>35.865872999999993</c:v>
                </c:pt>
                <c:pt idx="96">
                  <c:v>34.599327000000002</c:v>
                </c:pt>
                <c:pt idx="97">
                  <c:v>31.831733999999997</c:v>
                </c:pt>
                <c:pt idx="98">
                  <c:v>25.467776000000001</c:v>
                </c:pt>
                <c:pt idx="99">
                  <c:v>24.579335</c:v>
                </c:pt>
                <c:pt idx="100">
                  <c:v>18.511046999999998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885568"/>
        <c:axId val="177887104"/>
      </c:lineChart>
      <c:catAx>
        <c:axId val="177885568"/>
        <c:scaling>
          <c:orientation val="minMax"/>
        </c:scaling>
        <c:delete val="0"/>
        <c:axPos val="b"/>
        <c:majorTickMark val="out"/>
        <c:minorTickMark val="none"/>
        <c:tickLblPos val="nextTo"/>
        <c:crossAx val="177887104"/>
        <c:crosses val="autoZero"/>
        <c:auto val="1"/>
        <c:lblAlgn val="ctr"/>
        <c:lblOffset val="100"/>
        <c:noMultiLvlLbl val="0"/>
      </c:catAx>
      <c:valAx>
        <c:axId val="177887104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77885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Recovered</a:t>
            </a:r>
            <a:r>
              <a:rPr lang="en-US" baseline="0"/>
              <a:t> Data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'Problem 14-5'!$V$1</c:f>
              <c:strCache>
                <c:ptCount val="1"/>
                <c:pt idx="0">
                  <c:v>yi*</c:v>
                </c:pt>
              </c:strCache>
            </c:strRef>
          </c:tx>
          <c:spPr>
            <a:ln w="28575">
              <a:noFill/>
            </a:ln>
          </c:spPr>
          <c:xVal>
            <c:numRef>
              <c:f>'Problem 14-5'!$U$2:$U$108</c:f>
              <c:numCache>
                <c:formatCode>0.000</c:formatCode>
                <c:ptCount val="107"/>
                <c:pt idx="0">
                  <c:v>14.073976358999996</c:v>
                </c:pt>
                <c:pt idx="1">
                  <c:v>16.742642543999999</c:v>
                </c:pt>
                <c:pt idx="2">
                  <c:v>27.268510798999998</c:v>
                </c:pt>
                <c:pt idx="3">
                  <c:v>14.132647095999998</c:v>
                </c:pt>
                <c:pt idx="4">
                  <c:v>24.155270415999997</c:v>
                </c:pt>
                <c:pt idx="5">
                  <c:v>9.9611844369999982</c:v>
                </c:pt>
                <c:pt idx="6">
                  <c:v>10.357217266999999</c:v>
                </c:pt>
                <c:pt idx="7">
                  <c:v>23.728419676999998</c:v>
                </c:pt>
                <c:pt idx="8">
                  <c:v>10.451605102999997</c:v>
                </c:pt>
                <c:pt idx="9">
                  <c:v>23.342720060999998</c:v>
                </c:pt>
                <c:pt idx="10">
                  <c:v>11.733598745999998</c:v>
                </c:pt>
                <c:pt idx="11">
                  <c:v>23.859129236999998</c:v>
                </c:pt>
                <c:pt idx="12">
                  <c:v>13.575294787999999</c:v>
                </c:pt>
                <c:pt idx="13">
                  <c:v>28.963884826999998</c:v>
                </c:pt>
                <c:pt idx="14">
                  <c:v>21.049584735999996</c:v>
                </c:pt>
                <c:pt idx="15">
                  <c:v>13.200855708000001</c:v>
                </c:pt>
                <c:pt idx="16">
                  <c:v>21.728863302999997</c:v>
                </c:pt>
                <c:pt idx="17">
                  <c:v>14.972392446999995</c:v>
                </c:pt>
                <c:pt idx="18">
                  <c:v>23.922330860999995</c:v>
                </c:pt>
                <c:pt idx="19">
                  <c:v>26.644604825999991</c:v>
                </c:pt>
                <c:pt idx="20">
                  <c:v>28.369772010000002</c:v>
                </c:pt>
                <c:pt idx="21">
                  <c:v>23.064560774999997</c:v>
                </c:pt>
                <c:pt idx="22">
                  <c:v>15.598992628999998</c:v>
                </c:pt>
                <c:pt idx="23">
                  <c:v>19.686672228999999</c:v>
                </c:pt>
                <c:pt idx="24">
                  <c:v>15.390139260999996</c:v>
                </c:pt>
                <c:pt idx="25">
                  <c:v>21.714167114999999</c:v>
                </c:pt>
                <c:pt idx="26">
                  <c:v>23.660964947999997</c:v>
                </c:pt>
                <c:pt idx="27">
                  <c:v>11.176435080999997</c:v>
                </c:pt>
                <c:pt idx="28">
                  <c:v>25.587435633999995</c:v>
                </c:pt>
                <c:pt idx="29">
                  <c:v>15.382442211999996</c:v>
                </c:pt>
                <c:pt idx="30">
                  <c:v>24.010467219999995</c:v>
                </c:pt>
                <c:pt idx="31">
                  <c:v>10.825174904999997</c:v>
                </c:pt>
                <c:pt idx="32">
                  <c:v>24.131882829999999</c:v>
                </c:pt>
                <c:pt idx="33">
                  <c:v>24.358606148999996</c:v>
                </c:pt>
                <c:pt idx="34">
                  <c:v>18.541160759999993</c:v>
                </c:pt>
                <c:pt idx="35">
                  <c:v>20.483444980999998</c:v>
                </c:pt>
                <c:pt idx="36">
                  <c:v>21.029500820999999</c:v>
                </c:pt>
                <c:pt idx="37">
                  <c:v>20.833442699999996</c:v>
                </c:pt>
                <c:pt idx="38">
                  <c:v>19.757675242999998</c:v>
                </c:pt>
                <c:pt idx="39">
                  <c:v>12.838027500999997</c:v>
                </c:pt>
                <c:pt idx="40">
                  <c:v>9.5945094329999989</c:v>
                </c:pt>
                <c:pt idx="41">
                  <c:v>13.903041615999999</c:v>
                </c:pt>
                <c:pt idx="42">
                  <c:v>29.213602552999994</c:v>
                </c:pt>
                <c:pt idx="43">
                  <c:v>14.388968017999996</c:v>
                </c:pt>
                <c:pt idx="44">
                  <c:v>10.404989551999998</c:v>
                </c:pt>
                <c:pt idx="45">
                  <c:v>16.077370546999997</c:v>
                </c:pt>
                <c:pt idx="46">
                  <c:v>23.862227680999993</c:v>
                </c:pt>
                <c:pt idx="47">
                  <c:v>27.507842794999995</c:v>
                </c:pt>
                <c:pt idx="48">
                  <c:v>18.025587002999998</c:v>
                </c:pt>
                <c:pt idx="49">
                  <c:v>23.575780541</c:v>
                </c:pt>
                <c:pt idx="50">
                  <c:v>15.597180135999999</c:v>
                </c:pt>
                <c:pt idx="51">
                  <c:v>16.714339183999996</c:v>
                </c:pt>
                <c:pt idx="52">
                  <c:v>18.527507290999999</c:v>
                </c:pt>
                <c:pt idx="53">
                  <c:v>25.404847175999997</c:v>
                </c:pt>
                <c:pt idx="54">
                  <c:v>14.374325036999998</c:v>
                </c:pt>
                <c:pt idx="55">
                  <c:v>15.694937287999998</c:v>
                </c:pt>
                <c:pt idx="56">
                  <c:v>25.924749356999993</c:v>
                </c:pt>
                <c:pt idx="57">
                  <c:v>25.573961134000001</c:v>
                </c:pt>
                <c:pt idx="58">
                  <c:v>15.288140750999998</c:v>
                </c:pt>
                <c:pt idx="59">
                  <c:v>27.556827093999996</c:v>
                </c:pt>
                <c:pt idx="60">
                  <c:v>19.604969079999996</c:v>
                </c:pt>
                <c:pt idx="61">
                  <c:v>13.688835071</c:v>
                </c:pt>
                <c:pt idx="62">
                  <c:v>27.134365586999991</c:v>
                </c:pt>
                <c:pt idx="63">
                  <c:v>11.620998222999999</c:v>
                </c:pt>
                <c:pt idx="64">
                  <c:v>25.547757722999993</c:v>
                </c:pt>
                <c:pt idx="65">
                  <c:v>22.314748382999998</c:v>
                </c:pt>
                <c:pt idx="66">
                  <c:v>17.737856676</c:v>
                </c:pt>
                <c:pt idx="67">
                  <c:v>24.011475389000001</c:v>
                </c:pt>
                <c:pt idx="68">
                  <c:v>11.773227595999998</c:v>
                </c:pt>
                <c:pt idx="69">
                  <c:v>27.236932789999994</c:v>
                </c:pt>
                <c:pt idx="70">
                  <c:v>20.887970891999998</c:v>
                </c:pt>
                <c:pt idx="71">
                  <c:v>24.932894175999998</c:v>
                </c:pt>
                <c:pt idx="72">
                  <c:v>13.606574975999999</c:v>
                </c:pt>
                <c:pt idx="73">
                  <c:v>18.196067067999994</c:v>
                </c:pt>
                <c:pt idx="74">
                  <c:v>12.789926299999996</c:v>
                </c:pt>
                <c:pt idx="75">
                  <c:v>23.583707001999997</c:v>
                </c:pt>
                <c:pt idx="76">
                  <c:v>15.411267276999999</c:v>
                </c:pt>
                <c:pt idx="77">
                  <c:v>26.900583011999998</c:v>
                </c:pt>
                <c:pt idx="78">
                  <c:v>22.454067802999994</c:v>
                </c:pt>
                <c:pt idx="79">
                  <c:v>19.799779945999994</c:v>
                </c:pt>
                <c:pt idx="80">
                  <c:v>19.109397008999998</c:v>
                </c:pt>
                <c:pt idx="81">
                  <c:v>15.730959117999998</c:v>
                </c:pt>
                <c:pt idx="82">
                  <c:v>24.682218032999995</c:v>
                </c:pt>
                <c:pt idx="83">
                  <c:v>22.672897137999996</c:v>
                </c:pt>
                <c:pt idx="84">
                  <c:v>17.021801706999998</c:v>
                </c:pt>
                <c:pt idx="85">
                  <c:v>9.1634007519999976</c:v>
                </c:pt>
                <c:pt idx="86">
                  <c:v>26.332341234999998</c:v>
                </c:pt>
                <c:pt idx="87">
                  <c:v>20.675178823999996</c:v>
                </c:pt>
                <c:pt idx="88">
                  <c:v>16.895603685999994</c:v>
                </c:pt>
                <c:pt idx="89">
                  <c:v>28.544865190999996</c:v>
                </c:pt>
                <c:pt idx="90">
                  <c:v>15.400158761</c:v>
                </c:pt>
                <c:pt idx="91">
                  <c:v>10.632591822999997</c:v>
                </c:pt>
                <c:pt idx="92">
                  <c:v>21.702669565999997</c:v>
                </c:pt>
                <c:pt idx="93">
                  <c:v>13.225147812999998</c:v>
                </c:pt>
                <c:pt idx="94">
                  <c:v>14.915351087999996</c:v>
                </c:pt>
                <c:pt idx="95">
                  <c:v>24.783318242999993</c:v>
                </c:pt>
                <c:pt idx="96">
                  <c:v>23.908134957000001</c:v>
                </c:pt>
                <c:pt idx="97">
                  <c:v>21.995728193999998</c:v>
                </c:pt>
                <c:pt idx="98">
                  <c:v>17.598233216000001</c:v>
                </c:pt>
                <c:pt idx="99">
                  <c:v>16.984320484999998</c:v>
                </c:pt>
                <c:pt idx="100">
                  <c:v>12.791133476999997</c:v>
                </c:pt>
              </c:numCache>
            </c:numRef>
          </c:xVal>
          <c:yVal>
            <c:numRef>
              <c:f>'Problem 14-5'!$V$2:$V$108</c:f>
              <c:numCache>
                <c:formatCode>0.000</c:formatCode>
                <c:ptCount val="107"/>
                <c:pt idx="0">
                  <c:v>14.399857142999997</c:v>
                </c:pt>
                <c:pt idx="1">
                  <c:v>17.130315887999998</c:v>
                </c:pt>
                <c:pt idx="2">
                  <c:v>27.899909022999999</c:v>
                </c:pt>
                <c:pt idx="3">
                  <c:v>14.459886391999998</c:v>
                </c:pt>
                <c:pt idx="4">
                  <c:v>24.714582031999996</c:v>
                </c:pt>
                <c:pt idx="5">
                  <c:v>10.191834149</c:v>
                </c:pt>
                <c:pt idx="6">
                  <c:v>10.597037059</c:v>
                </c:pt>
                <c:pt idx="7">
                  <c:v>24.277847629</c:v>
                </c:pt>
                <c:pt idx="8">
                  <c:v>10.693610430999998</c:v>
                </c:pt>
                <c:pt idx="9">
                  <c:v>23.883217196999997</c:v>
                </c:pt>
                <c:pt idx="10">
                  <c:v>12.005288441999998</c:v>
                </c:pt>
                <c:pt idx="11">
                  <c:v>24.411583748999998</c:v>
                </c:pt>
                <c:pt idx="12">
                  <c:v>13.889628675999999</c:v>
                </c:pt>
                <c:pt idx="13">
                  <c:v>29.634539179000001</c:v>
                </c:pt>
                <c:pt idx="14">
                  <c:v>21.536984671999996</c:v>
                </c:pt>
                <c:pt idx="15">
                  <c:v>13.506519516000001</c:v>
                </c:pt>
                <c:pt idx="16">
                  <c:v>22.231991830999998</c:v>
                </c:pt>
                <c:pt idx="17">
                  <c:v>15.319075918999996</c:v>
                </c:pt>
                <c:pt idx="18">
                  <c:v>24.476248796999997</c:v>
                </c:pt>
                <c:pt idx="19">
                  <c:v>27.261556601999992</c:v>
                </c:pt>
                <c:pt idx="20">
                  <c:v>29.026669770000002</c:v>
                </c:pt>
                <c:pt idx="21">
                  <c:v>23.598617174999998</c:v>
                </c:pt>
                <c:pt idx="22">
                  <c:v>15.960184932999999</c:v>
                </c:pt>
                <c:pt idx="23">
                  <c:v>20.142514132999999</c:v>
                </c:pt>
                <c:pt idx="24">
                  <c:v>15.746495596999997</c:v>
                </c:pt>
                <c:pt idx="25">
                  <c:v>22.216955354999996</c:v>
                </c:pt>
                <c:pt idx="26">
                  <c:v>24.208830995999996</c:v>
                </c:pt>
                <c:pt idx="27">
                  <c:v>11.435223736999998</c:v>
                </c:pt>
                <c:pt idx="28">
                  <c:v>26.179908817999998</c:v>
                </c:pt>
                <c:pt idx="29">
                  <c:v>15.738620323999996</c:v>
                </c:pt>
                <c:pt idx="30">
                  <c:v>24.566425939999998</c:v>
                </c:pt>
                <c:pt idx="31">
                  <c:v>11.075830184999997</c:v>
                </c:pt>
                <c:pt idx="32">
                  <c:v>24.690652910000001</c:v>
                </c:pt>
                <c:pt idx="33">
                  <c:v>24.922625972999999</c:v>
                </c:pt>
                <c:pt idx="34">
                  <c:v>18.970478519999993</c:v>
                </c:pt>
                <c:pt idx="35">
                  <c:v>20.957736037</c:v>
                </c:pt>
                <c:pt idx="36">
                  <c:v>21.516435716999997</c:v>
                </c:pt>
                <c:pt idx="37">
                  <c:v>21.315837899999995</c:v>
                </c:pt>
                <c:pt idx="38">
                  <c:v>20.215161210999998</c:v>
                </c:pt>
                <c:pt idx="39">
                  <c:v>13.135290076999999</c:v>
                </c:pt>
                <c:pt idx="40">
                  <c:v>9.8166688409999985</c:v>
                </c:pt>
                <c:pt idx="41">
                  <c:v>14.224964432</c:v>
                </c:pt>
                <c:pt idx="42">
                  <c:v>29.890039080999998</c:v>
                </c:pt>
                <c:pt idx="43">
                  <c:v>14.722142385999998</c:v>
                </c:pt>
                <c:pt idx="44">
                  <c:v>10.645915504</c:v>
                </c:pt>
                <c:pt idx="45">
                  <c:v>16.449639618999999</c:v>
                </c:pt>
                <c:pt idx="46">
                  <c:v>24.414753936999993</c:v>
                </c:pt>
                <c:pt idx="47">
                  <c:v>28.144782714999995</c:v>
                </c:pt>
                <c:pt idx="48">
                  <c:v>18.442966730999999</c:v>
                </c:pt>
                <c:pt idx="49">
                  <c:v>24.121674157000001</c:v>
                </c:pt>
                <c:pt idx="50">
                  <c:v>15.958330471999998</c:v>
                </c:pt>
                <c:pt idx="51">
                  <c:v>17.101357167999996</c:v>
                </c:pt>
                <c:pt idx="52">
                  <c:v>18.956508907</c:v>
                </c:pt>
                <c:pt idx="53">
                  <c:v>25.993092551999997</c:v>
                </c:pt>
                <c:pt idx="54">
                  <c:v>14.707160348999999</c:v>
                </c:pt>
                <c:pt idx="55">
                  <c:v>16.058351175999999</c:v>
                </c:pt>
                <c:pt idx="56">
                  <c:v>26.525032988999993</c:v>
                </c:pt>
                <c:pt idx="57">
                  <c:v>26.166122317999999</c:v>
                </c:pt>
                <c:pt idx="58">
                  <c:v>15.642135326999998</c:v>
                </c:pt>
                <c:pt idx="59">
                  <c:v>28.194901237999996</c:v>
                </c:pt>
                <c:pt idx="60">
                  <c:v>20.058919159999999</c:v>
                </c:pt>
                <c:pt idx="61">
                  <c:v>14.005797966999999</c:v>
                </c:pt>
                <c:pt idx="62">
                  <c:v>27.762657698999991</c:v>
                </c:pt>
                <c:pt idx="63">
                  <c:v>11.890080671</c:v>
                </c:pt>
                <c:pt idx="64">
                  <c:v>26.139312170999993</c:v>
                </c:pt>
                <c:pt idx="65">
                  <c:v>22.831442990999999</c:v>
                </c:pt>
                <c:pt idx="66">
                  <c:v>18.148574052000001</c:v>
                </c:pt>
                <c:pt idx="67">
                  <c:v>24.567457452999999</c:v>
                </c:pt>
                <c:pt idx="68">
                  <c:v>12.045834891999998</c:v>
                </c:pt>
                <c:pt idx="69">
                  <c:v>27.867599829999996</c:v>
                </c:pt>
                <c:pt idx="70">
                  <c:v>21.371628683999997</c:v>
                </c:pt>
                <c:pt idx="71">
                  <c:v>25.510211551999998</c:v>
                </c:pt>
                <c:pt idx="72">
                  <c:v>13.921633152</c:v>
                </c:pt>
                <c:pt idx="73">
                  <c:v>18.617394235999996</c:v>
                </c:pt>
                <c:pt idx="74">
                  <c:v>13.086075099999997</c:v>
                </c:pt>
                <c:pt idx="75">
                  <c:v>24.129784153999996</c:v>
                </c:pt>
                <c:pt idx="76">
                  <c:v>15.768112829</c:v>
                </c:pt>
                <c:pt idx="77">
                  <c:v>27.523461923999999</c:v>
                </c:pt>
                <c:pt idx="78">
                  <c:v>22.973988330999994</c:v>
                </c:pt>
                <c:pt idx="79">
                  <c:v>20.258240841999996</c:v>
                </c:pt>
                <c:pt idx="80">
                  <c:v>19.551872193000001</c:v>
                </c:pt>
                <c:pt idx="81">
                  <c:v>16.095207085999998</c:v>
                </c:pt>
                <c:pt idx="82">
                  <c:v>25.253731040999995</c:v>
                </c:pt>
                <c:pt idx="83">
                  <c:v>23.197884625999997</c:v>
                </c:pt>
                <c:pt idx="84">
                  <c:v>17.415938938999997</c:v>
                </c:pt>
                <c:pt idx="85">
                  <c:v>9.3755779039999982</c:v>
                </c:pt>
                <c:pt idx="86">
                  <c:v>26.942062594999999</c:v>
                </c:pt>
                <c:pt idx="87">
                  <c:v>21.153909447999997</c:v>
                </c:pt>
                <c:pt idx="88">
                  <c:v>17.286818821999994</c:v>
                </c:pt>
                <c:pt idx="89">
                  <c:v>29.205817206999996</c:v>
                </c:pt>
                <c:pt idx="90">
                  <c:v>15.756747097</c:v>
                </c:pt>
                <c:pt idx="91">
                  <c:v>10.878787870999998</c:v>
                </c:pt>
                <c:pt idx="92">
                  <c:v>22.205191581999998</c:v>
                </c:pt>
                <c:pt idx="93">
                  <c:v>13.531374100999997</c:v>
                </c:pt>
                <c:pt idx="94">
                  <c:v>15.260713775999996</c:v>
                </c:pt>
                <c:pt idx="95">
                  <c:v>25.357172210999995</c:v>
                </c:pt>
                <c:pt idx="96">
                  <c:v>24.461724189000002</c:v>
                </c:pt>
                <c:pt idx="97">
                  <c:v>22.505035937999995</c:v>
                </c:pt>
                <c:pt idx="98">
                  <c:v>18.005717632</c:v>
                </c:pt>
                <c:pt idx="99">
                  <c:v>17.377589844999999</c:v>
                </c:pt>
                <c:pt idx="100">
                  <c:v>13.087310228999998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923584"/>
        <c:axId val="177925504"/>
      </c:scatterChart>
      <c:valAx>
        <c:axId val="17792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aseline="0"/>
                </a:pPr>
                <a:r>
                  <a:rPr lang="en-US" sz="1400" baseline="0"/>
                  <a:t>xi*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7925504"/>
        <c:crosses val="autoZero"/>
        <c:crossBetween val="midCat"/>
      </c:valAx>
      <c:valAx>
        <c:axId val="17792550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400" baseline="0"/>
                </a:pPr>
                <a:r>
                  <a:rPr lang="en-US" sz="1400" baseline="0"/>
                  <a:t>yi*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7923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aseline="0"/>
            </a:pPr>
            <a:r>
              <a:rPr lang="en-US" baseline="0"/>
              <a:t>TARGET IN MOTION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diamond"/>
            <c:size val="9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20670304162059816"/>
                  <c:y val="-0.11802657019331293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</c:spPr>
              <c:txPr>
                <a:bodyPr/>
                <a:lstStyle/>
                <a:p>
                  <a:pPr>
                    <a:defRPr sz="1600" baseline="0"/>
                  </a:pPr>
                  <a:endParaRPr lang="en-US"/>
                </a:p>
              </c:txPr>
            </c:trendlineLbl>
          </c:trendline>
          <c:xVal>
            <c:numRef>
              <c:f>'Problem 14-9'!$Z$4:$Z$15</c:f>
              <c:numCache>
                <c:formatCode>General</c:formatCode>
                <c:ptCount val="12"/>
                <c:pt idx="0">
                  <c:v>6.15</c:v>
                </c:pt>
                <c:pt idx="1">
                  <c:v>6.95</c:v>
                </c:pt>
                <c:pt idx="2">
                  <c:v>7.95</c:v>
                </c:pt>
                <c:pt idx="3">
                  <c:v>8.9499999999999993</c:v>
                </c:pt>
                <c:pt idx="4">
                  <c:v>10.15</c:v>
                </c:pt>
                <c:pt idx="5">
                  <c:v>11.35</c:v>
                </c:pt>
                <c:pt idx="6">
                  <c:v>12.35</c:v>
                </c:pt>
                <c:pt idx="7">
                  <c:v>13.35</c:v>
                </c:pt>
                <c:pt idx="8">
                  <c:v>14.15</c:v>
                </c:pt>
                <c:pt idx="9">
                  <c:v>15.15</c:v>
                </c:pt>
                <c:pt idx="10">
                  <c:v>15.95</c:v>
                </c:pt>
                <c:pt idx="11">
                  <c:v>17.149999999999999</c:v>
                </c:pt>
              </c:numCache>
            </c:numRef>
          </c:xVal>
          <c:yVal>
            <c:numRef>
              <c:f>'Problem 14-9'!$Y$4:$Y$15</c:f>
              <c:numCache>
                <c:formatCode>General</c:formatCode>
                <c:ptCount val="12"/>
                <c:pt idx="0">
                  <c:v>17.649999999999999</c:v>
                </c:pt>
                <c:pt idx="1">
                  <c:v>16.649999999999999</c:v>
                </c:pt>
                <c:pt idx="2">
                  <c:v>14.85</c:v>
                </c:pt>
                <c:pt idx="3">
                  <c:v>14.05</c:v>
                </c:pt>
                <c:pt idx="4">
                  <c:v>12.05</c:v>
                </c:pt>
                <c:pt idx="5">
                  <c:v>11.05</c:v>
                </c:pt>
                <c:pt idx="6">
                  <c:v>8.85</c:v>
                </c:pt>
                <c:pt idx="7">
                  <c:v>7.65</c:v>
                </c:pt>
                <c:pt idx="8">
                  <c:v>5.65</c:v>
                </c:pt>
                <c:pt idx="9">
                  <c:v>4.8499999999999996</c:v>
                </c:pt>
                <c:pt idx="10">
                  <c:v>3.05</c:v>
                </c:pt>
                <c:pt idx="11">
                  <c:v>2.0499999999999998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64608"/>
        <c:axId val="177783168"/>
      </c:scatterChart>
      <c:valAx>
        <c:axId val="1777646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 baseline="0"/>
                  <a:t>COLUMN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en-US"/>
          </a:p>
        </c:txPr>
        <c:crossAx val="177783168"/>
        <c:crosses val="autoZero"/>
        <c:crossBetween val="midCat"/>
        <c:majorUnit val="2"/>
      </c:valAx>
      <c:valAx>
        <c:axId val="177783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 baseline="0"/>
                </a:pPr>
                <a:r>
                  <a:rPr lang="en-US" sz="1600" baseline="0"/>
                  <a:t>ROW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aseline="0"/>
            </a:pPr>
            <a:endParaRPr lang="en-US"/>
          </a:p>
        </c:txPr>
        <c:crossAx val="1777646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'[1]#42 TGT IN MOTION'!$X$4:$X$15</c:f>
              <c:numCache>
                <c:formatCode>General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</c:numCache>
            </c:numRef>
          </c:xVal>
          <c:yVal>
            <c:numRef>
              <c:f>'[1]#42 TGT IN MOTION'!$AA$4:$AA$15</c:f>
              <c:numCache>
                <c:formatCode>General</c:formatCode>
                <c:ptCount val="12"/>
                <c:pt idx="0">
                  <c:v>48380</c:v>
                </c:pt>
                <c:pt idx="1">
                  <c:v>50868</c:v>
                </c:pt>
                <c:pt idx="2">
                  <c:v>54017</c:v>
                </c:pt>
                <c:pt idx="3">
                  <c:v>50955</c:v>
                </c:pt>
                <c:pt idx="4">
                  <c:v>49618</c:v>
                </c:pt>
                <c:pt idx="5">
                  <c:v>55277</c:v>
                </c:pt>
                <c:pt idx="6">
                  <c:v>55275</c:v>
                </c:pt>
                <c:pt idx="7">
                  <c:v>64068</c:v>
                </c:pt>
                <c:pt idx="8">
                  <c:v>57157</c:v>
                </c:pt>
                <c:pt idx="9">
                  <c:v>57790</c:v>
                </c:pt>
                <c:pt idx="10">
                  <c:v>65327</c:v>
                </c:pt>
                <c:pt idx="11">
                  <c:v>65954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25088"/>
        <c:axId val="176827008"/>
      </c:scatterChart>
      <c:valAx>
        <c:axId val="17682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6827008"/>
        <c:crosses val="autoZero"/>
        <c:crossBetween val="midCat"/>
      </c:valAx>
      <c:valAx>
        <c:axId val="176827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COUNTS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6825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76200</xdr:colOff>
      <xdr:row>0</xdr:row>
      <xdr:rowOff>147637</xdr:rowOff>
    </xdr:from>
    <xdr:to>
      <xdr:col>30</xdr:col>
      <xdr:colOff>381000</xdr:colOff>
      <xdr:row>15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66674</xdr:colOff>
      <xdr:row>16</xdr:row>
      <xdr:rowOff>42862</xdr:rowOff>
    </xdr:from>
    <xdr:to>
      <xdr:col>35</xdr:col>
      <xdr:colOff>209549</xdr:colOff>
      <xdr:row>30</xdr:row>
      <xdr:rowOff>119062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542925</xdr:colOff>
      <xdr:row>10</xdr:row>
      <xdr:rowOff>157162</xdr:rowOff>
    </xdr:from>
    <xdr:to>
      <xdr:col>31</xdr:col>
      <xdr:colOff>238125</xdr:colOff>
      <xdr:row>25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85725</xdr:colOff>
      <xdr:row>0</xdr:row>
      <xdr:rowOff>123825</xdr:rowOff>
    </xdr:from>
    <xdr:to>
      <xdr:col>39</xdr:col>
      <xdr:colOff>200025</xdr:colOff>
      <xdr:row>28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304800</xdr:colOff>
      <xdr:row>33</xdr:row>
      <xdr:rowOff>114300</xdr:rowOff>
    </xdr:from>
    <xdr:to>
      <xdr:col>33</xdr:col>
      <xdr:colOff>152400</xdr:colOff>
      <xdr:row>47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vans/Documents/OENG%20531/Course%20Materials/HOMEWORK/CURRENT/OENG%20531%20Homework%20Set%20%239%20Solu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42 TGT IN MOTION"/>
      <sheetName val="#42 HEADING"/>
    </sheetNames>
    <sheetDataSet>
      <sheetData sheetId="0">
        <row r="4">
          <cell r="X4">
            <v>2</v>
          </cell>
          <cell r="Y4">
            <v>17.649999999999999</v>
          </cell>
          <cell r="Z4">
            <v>6.15</v>
          </cell>
          <cell r="AA4">
            <v>48380</v>
          </cell>
        </row>
        <row r="5">
          <cell r="X5">
            <v>3</v>
          </cell>
          <cell r="Y5">
            <v>16.649999999999999</v>
          </cell>
          <cell r="Z5">
            <v>6.95</v>
          </cell>
          <cell r="AA5">
            <v>50868</v>
          </cell>
        </row>
        <row r="6">
          <cell r="X6">
            <v>4</v>
          </cell>
          <cell r="Y6">
            <v>16.649999999999999</v>
          </cell>
          <cell r="Z6">
            <v>7.95</v>
          </cell>
          <cell r="AA6">
            <v>54017</v>
          </cell>
        </row>
        <row r="7">
          <cell r="X7">
            <v>5</v>
          </cell>
          <cell r="Y7">
            <v>14.05</v>
          </cell>
          <cell r="Z7">
            <v>8.9499999999999993</v>
          </cell>
          <cell r="AA7">
            <v>50955</v>
          </cell>
        </row>
        <row r="8">
          <cell r="X8">
            <v>6</v>
          </cell>
          <cell r="Y8">
            <v>12.05</v>
          </cell>
          <cell r="Z8">
            <v>10.15</v>
          </cell>
          <cell r="AA8">
            <v>49618</v>
          </cell>
        </row>
        <row r="9">
          <cell r="X9">
            <v>7</v>
          </cell>
          <cell r="Y9">
            <v>11.05</v>
          </cell>
          <cell r="Z9">
            <v>11.35</v>
          </cell>
          <cell r="AA9">
            <v>55277</v>
          </cell>
        </row>
        <row r="10">
          <cell r="X10">
            <v>8</v>
          </cell>
          <cell r="Y10">
            <v>8.85</v>
          </cell>
          <cell r="Z10">
            <v>12.35</v>
          </cell>
          <cell r="AA10">
            <v>55275</v>
          </cell>
        </row>
        <row r="11">
          <cell r="X11">
            <v>9</v>
          </cell>
          <cell r="Y11">
            <v>7.65</v>
          </cell>
          <cell r="Z11">
            <v>13.35</v>
          </cell>
          <cell r="AA11">
            <v>64068</v>
          </cell>
        </row>
        <row r="12">
          <cell r="X12">
            <v>10</v>
          </cell>
          <cell r="Y12">
            <v>5.65</v>
          </cell>
          <cell r="Z12">
            <v>14.15</v>
          </cell>
          <cell r="AA12">
            <v>57157</v>
          </cell>
        </row>
        <row r="13">
          <cell r="X13">
            <v>11</v>
          </cell>
          <cell r="Y13">
            <v>4.8499999999999996</v>
          </cell>
          <cell r="Z13">
            <v>15.15</v>
          </cell>
          <cell r="AA13">
            <v>57790</v>
          </cell>
        </row>
        <row r="14">
          <cell r="X14">
            <v>12</v>
          </cell>
          <cell r="Y14">
            <v>3.05</v>
          </cell>
          <cell r="Z14">
            <v>15.95</v>
          </cell>
          <cell r="AA14">
            <v>65327</v>
          </cell>
        </row>
        <row r="15">
          <cell r="X15">
            <v>13</v>
          </cell>
          <cell r="Y15">
            <v>2.0499999999999998</v>
          </cell>
          <cell r="Z15">
            <v>17.149999999999999</v>
          </cell>
          <cell r="AA15">
            <v>65954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workbookViewId="0"/>
  </sheetViews>
  <sheetFormatPr defaultRowHeight="15" x14ac:dyDescent="0.25"/>
  <cols>
    <col min="1" max="1" width="9.140625" style="1"/>
    <col min="2" max="3" width="10.7109375" style="2" customWidth="1"/>
    <col min="4" max="4" width="2.140625" customWidth="1"/>
    <col min="5" max="6" width="9.140625" style="2"/>
    <col min="7" max="7" width="2.140625" customWidth="1"/>
    <col min="8" max="9" width="9.140625" style="2"/>
    <col min="10" max="10" width="10.5703125" style="2" bestFit="1" customWidth="1"/>
    <col min="11" max="11" width="2.140625" customWidth="1"/>
    <col min="12" max="12" width="10.7109375" style="5" customWidth="1"/>
    <col min="13" max="13" width="10.7109375" style="4" customWidth="1"/>
    <col min="14" max="14" width="2.140625" customWidth="1"/>
    <col min="15" max="16" width="9.140625" style="2"/>
    <col min="17" max="17" width="2.140625" customWidth="1"/>
    <col min="18" max="18" width="9.140625" style="2"/>
    <col min="19" max="19" width="9.140625" style="4"/>
    <col min="20" max="20" width="2.140625" customWidth="1"/>
    <col min="21" max="22" width="9.140625" style="2"/>
  </cols>
  <sheetData>
    <row r="1" spans="1:22" x14ac:dyDescent="0.25">
      <c r="A1" s="1" t="s">
        <v>0</v>
      </c>
      <c r="B1" s="2" t="s">
        <v>1</v>
      </c>
      <c r="C1" s="2" t="s">
        <v>2</v>
      </c>
      <c r="E1" s="2" t="s">
        <v>5</v>
      </c>
      <c r="F1" s="2" t="s">
        <v>6</v>
      </c>
      <c r="H1" s="2" t="s">
        <v>7</v>
      </c>
      <c r="I1" s="2" t="s">
        <v>8</v>
      </c>
      <c r="J1" s="2" t="s">
        <v>9</v>
      </c>
      <c r="L1" s="3" t="s">
        <v>14</v>
      </c>
      <c r="O1" s="2" t="s">
        <v>27</v>
      </c>
      <c r="P1" s="2" t="s">
        <v>28</v>
      </c>
      <c r="R1" s="2" t="s">
        <v>29</v>
      </c>
      <c r="S1" s="2" t="s">
        <v>30</v>
      </c>
      <c r="U1" s="2" t="s">
        <v>31</v>
      </c>
      <c r="V1" s="2" t="s">
        <v>32</v>
      </c>
    </row>
    <row r="2" spans="1:22" x14ac:dyDescent="0.25">
      <c r="A2" s="1">
        <v>0</v>
      </c>
      <c r="B2" s="2">
        <v>15.138</v>
      </c>
      <c r="C2" s="2">
        <v>14.013</v>
      </c>
      <c r="E2" s="2">
        <f>B2-$B$105</f>
        <v>-4.9059504950495008</v>
      </c>
      <c r="F2" s="2">
        <f>C2-$C$105</f>
        <v>-5.9472772277227737</v>
      </c>
      <c r="H2" s="2">
        <f>E2^2</f>
        <v>24.068350259876443</v>
      </c>
      <c r="I2" s="2">
        <f>F2^2</f>
        <v>35.370106423389878</v>
      </c>
      <c r="J2" s="2">
        <f>E2*F2</f>
        <v>29.177047659543163</v>
      </c>
      <c r="L2" s="4" t="s">
        <v>15</v>
      </c>
      <c r="M2" s="2">
        <f>(H108+I108+SQRT((H108-I108)^2+4*J108^2))/2</f>
        <v>65.667141634640018</v>
      </c>
      <c r="O2" s="2">
        <f>$L$17*B2+$M$17*C2</f>
        <v>20.367548999999997</v>
      </c>
      <c r="P2" s="2">
        <f>$L$18*B2+$M$18*C2</f>
        <v>1.0285830000000011</v>
      </c>
      <c r="R2" s="2">
        <f>$L$25*B2+$M$25*C2</f>
        <v>20.367548999999997</v>
      </c>
      <c r="S2" s="4">
        <v>0</v>
      </c>
      <c r="U2" s="2">
        <f>$L$22*R2</f>
        <v>14.073976358999996</v>
      </c>
      <c r="V2" s="2">
        <f>$L$23*R2</f>
        <v>14.399857142999997</v>
      </c>
    </row>
    <row r="3" spans="1:22" x14ac:dyDescent="0.25">
      <c r="A3" s="1">
        <v>0.1</v>
      </c>
      <c r="B3" s="2">
        <v>17.72</v>
      </c>
      <c r="C3" s="2">
        <v>16.952000000000002</v>
      </c>
      <c r="E3" s="2">
        <f t="shared" ref="E3:E66" si="0">B3-$B$105</f>
        <v>-2.3239504950495018</v>
      </c>
      <c r="F3" s="2">
        <f t="shared" ref="F3:F66" si="1">C3-$C$105</f>
        <v>-3.0082772277227718</v>
      </c>
      <c r="H3" s="2">
        <f t="shared" ref="H3:H66" si="2">E3^2</f>
        <v>5.4007459034408241</v>
      </c>
      <c r="I3" s="2">
        <f t="shared" ref="I3:I66" si="3">F3^2</f>
        <v>9.0497318788354058</v>
      </c>
      <c r="J3" s="2">
        <f t="shared" ref="J3:J66" si="4">E3*F3</f>
        <v>6.9910873526124782</v>
      </c>
      <c r="L3" s="4" t="s">
        <v>16</v>
      </c>
      <c r="M3" s="2">
        <f>(H108+I108-SQRT((H108-I108)^2+4*J108^2))/2</f>
        <v>0.92022081526098987</v>
      </c>
      <c r="O3" s="2">
        <f t="shared" ref="O3:O66" si="5">$L$17*B3+$M$17*C3</f>
        <v>24.229583999999999</v>
      </c>
      <c r="P3" s="2">
        <f t="shared" ref="P3:P66" si="6">$L$18*B3+$M$18*C3</f>
        <v>0.82035199999999797</v>
      </c>
      <c r="R3" s="2">
        <f t="shared" ref="R3:R66" si="7">$L$25*B3+$M$25*C3</f>
        <v>24.229583999999999</v>
      </c>
      <c r="S3" s="4">
        <v>0</v>
      </c>
      <c r="U3" s="2">
        <f t="shared" ref="U3:U66" si="8">$L$22*R3</f>
        <v>16.742642543999999</v>
      </c>
      <c r="V3" s="2">
        <f t="shared" ref="V3:V66" si="9">$L$23*R3</f>
        <v>17.130315887999998</v>
      </c>
    </row>
    <row r="4" spans="1:22" x14ac:dyDescent="0.25">
      <c r="A4" s="1">
        <v>0.2</v>
      </c>
      <c r="B4" s="2">
        <v>28.913</v>
      </c>
      <c r="C4" s="2">
        <v>27.558</v>
      </c>
      <c r="E4" s="2">
        <f t="shared" si="0"/>
        <v>8.8690495049504996</v>
      </c>
      <c r="F4" s="2">
        <f t="shared" si="1"/>
        <v>7.5977227722772263</v>
      </c>
      <c r="H4" s="2">
        <f t="shared" si="2"/>
        <v>78.660039121262699</v>
      </c>
      <c r="I4" s="2">
        <f t="shared" si="3"/>
        <v>57.725391324379942</v>
      </c>
      <c r="J4" s="2">
        <f t="shared" si="4"/>
        <v>67.384579392216466</v>
      </c>
      <c r="O4" s="2">
        <f t="shared" si="5"/>
        <v>39.462389000000002</v>
      </c>
      <c r="P4" s="2">
        <f t="shared" si="6"/>
        <v>1.409753000000002</v>
      </c>
      <c r="R4" s="2">
        <f t="shared" si="7"/>
        <v>39.462389000000002</v>
      </c>
      <c r="S4" s="4">
        <v>0</v>
      </c>
      <c r="U4" s="2">
        <f t="shared" si="8"/>
        <v>27.268510798999998</v>
      </c>
      <c r="V4" s="2">
        <f t="shared" si="9"/>
        <v>27.899909022999999</v>
      </c>
    </row>
    <row r="5" spans="1:22" x14ac:dyDescent="0.25">
      <c r="A5" s="1">
        <v>0.3</v>
      </c>
      <c r="B5" s="2">
        <v>14.471</v>
      </c>
      <c r="C5" s="2">
        <v>14.785</v>
      </c>
      <c r="E5" s="2">
        <f t="shared" si="0"/>
        <v>-5.5729504950495006</v>
      </c>
      <c r="F5" s="2">
        <f t="shared" si="1"/>
        <v>-5.1752772277227734</v>
      </c>
      <c r="H5" s="2">
        <f t="shared" si="2"/>
        <v>31.057777220272474</v>
      </c>
      <c r="I5" s="2">
        <f t="shared" si="3"/>
        <v>26.783494383785914</v>
      </c>
      <c r="J5" s="2">
        <f t="shared" si="4"/>
        <v>28.841563788256035</v>
      </c>
      <c r="L5" s="5" t="s">
        <v>17</v>
      </c>
      <c r="O5" s="2">
        <f t="shared" si="5"/>
        <v>20.452455999999998</v>
      </c>
      <c r="P5" s="2">
        <f t="shared" si="6"/>
        <v>1.2050000000000338E-2</v>
      </c>
      <c r="R5" s="2">
        <f t="shared" si="7"/>
        <v>20.452455999999998</v>
      </c>
      <c r="S5" s="4">
        <v>0</v>
      </c>
      <c r="U5" s="2">
        <f t="shared" si="8"/>
        <v>14.132647095999998</v>
      </c>
      <c r="V5" s="2">
        <f t="shared" si="9"/>
        <v>14.459886391999998</v>
      </c>
    </row>
    <row r="6" spans="1:22" x14ac:dyDescent="0.25">
      <c r="A6" s="1">
        <v>0.4</v>
      </c>
      <c r="B6" s="2">
        <v>25.978000000000002</v>
      </c>
      <c r="C6" s="2">
        <v>24.053999999999998</v>
      </c>
      <c r="E6" s="2">
        <f t="shared" si="0"/>
        <v>5.9340495049505009</v>
      </c>
      <c r="F6" s="2">
        <f t="shared" si="1"/>
        <v>4.0937227722772249</v>
      </c>
      <c r="H6" s="2">
        <f t="shared" si="2"/>
        <v>35.212943527203286</v>
      </c>
      <c r="I6" s="2">
        <f t="shared" si="3"/>
        <v>16.758566136261127</v>
      </c>
      <c r="J6" s="2">
        <f t="shared" si="4"/>
        <v>24.29235359023626</v>
      </c>
      <c r="L6" s="4" t="s">
        <v>18</v>
      </c>
      <c r="M6" s="4">
        <v>0.69099999999999995</v>
      </c>
      <c r="O6" s="2">
        <f t="shared" si="5"/>
        <v>34.956975999999997</v>
      </c>
      <c r="P6" s="2">
        <f t="shared" si="6"/>
        <v>1.7605240000000038</v>
      </c>
      <c r="R6" s="2">
        <f t="shared" si="7"/>
        <v>34.956975999999997</v>
      </c>
      <c r="S6" s="4">
        <v>0</v>
      </c>
      <c r="U6" s="2">
        <f t="shared" si="8"/>
        <v>24.155270415999997</v>
      </c>
      <c r="V6" s="2">
        <f t="shared" si="9"/>
        <v>24.714582031999996</v>
      </c>
    </row>
    <row r="7" spans="1:22" x14ac:dyDescent="0.25">
      <c r="A7" s="1">
        <v>0.5</v>
      </c>
      <c r="B7" s="2">
        <v>10.922000000000001</v>
      </c>
      <c r="C7" s="2">
        <v>9.7149999999999999</v>
      </c>
      <c r="E7" s="2">
        <f t="shared" si="0"/>
        <v>-9.1219504950495001</v>
      </c>
      <c r="F7" s="2">
        <f t="shared" si="1"/>
        <v>-10.245277227722774</v>
      </c>
      <c r="H7" s="2">
        <f t="shared" si="2"/>
        <v>83.209980834133816</v>
      </c>
      <c r="I7" s="2">
        <f t="shared" si="3"/>
        <v>104.96570547289484</v>
      </c>
      <c r="J7" s="2">
        <f t="shared" si="4"/>
        <v>93.456911679345126</v>
      </c>
      <c r="L7" s="4" t="s">
        <v>19</v>
      </c>
      <c r="M7" s="4">
        <v>0.70699999999999996</v>
      </c>
      <c r="O7" s="2">
        <f t="shared" si="5"/>
        <v>14.415607</v>
      </c>
      <c r="P7" s="2">
        <f t="shared" si="6"/>
        <v>1.0184450000000007</v>
      </c>
      <c r="R7" s="2">
        <f t="shared" si="7"/>
        <v>14.415607</v>
      </c>
      <c r="S7" s="4">
        <v>0</v>
      </c>
      <c r="U7" s="2">
        <f t="shared" si="8"/>
        <v>9.9611844369999982</v>
      </c>
      <c r="V7" s="2">
        <f t="shared" si="9"/>
        <v>10.191834149</v>
      </c>
    </row>
    <row r="8" spans="1:22" x14ac:dyDescent="0.25">
      <c r="A8" s="1">
        <v>0.6</v>
      </c>
      <c r="B8" s="2">
        <v>11.07</v>
      </c>
      <c r="C8" s="2">
        <v>10.381</v>
      </c>
      <c r="E8" s="2">
        <f t="shared" si="0"/>
        <v>-8.9739504950495004</v>
      </c>
      <c r="F8" s="2">
        <f t="shared" si="1"/>
        <v>-9.5792772277227733</v>
      </c>
      <c r="H8" s="2">
        <f t="shared" si="2"/>
        <v>80.531787487599175</v>
      </c>
      <c r="I8" s="2">
        <f t="shared" si="3"/>
        <v>91.762552205568099</v>
      </c>
      <c r="J8" s="2">
        <f t="shared" si="4"/>
        <v>85.963959619939189</v>
      </c>
      <c r="L8" s="4" t="s">
        <v>22</v>
      </c>
      <c r="O8" s="2">
        <f t="shared" si="5"/>
        <v>14.988737</v>
      </c>
      <c r="P8" s="2">
        <f t="shared" si="6"/>
        <v>0.6587310000000004</v>
      </c>
      <c r="R8" s="2">
        <f t="shared" si="7"/>
        <v>14.988737</v>
      </c>
      <c r="S8" s="4">
        <v>0</v>
      </c>
      <c r="U8" s="2">
        <f t="shared" si="8"/>
        <v>10.357217266999999</v>
      </c>
      <c r="V8" s="2">
        <f t="shared" si="9"/>
        <v>10.597037059</v>
      </c>
    </row>
    <row r="9" spans="1:22" x14ac:dyDescent="0.25">
      <c r="A9" s="1">
        <v>0.7</v>
      </c>
      <c r="B9" s="2">
        <v>23.800999999999998</v>
      </c>
      <c r="C9" s="2">
        <v>25.308</v>
      </c>
      <c r="E9" s="2">
        <f t="shared" si="0"/>
        <v>3.7570495049504977</v>
      </c>
      <c r="F9" s="2">
        <f t="shared" si="1"/>
        <v>5.3477227722772263</v>
      </c>
      <c r="H9" s="2">
        <f t="shared" si="2"/>
        <v>14.11542098264878</v>
      </c>
      <c r="I9" s="2">
        <f t="shared" si="3"/>
        <v>28.598138849132422</v>
      </c>
      <c r="J9" s="2">
        <f t="shared" si="4"/>
        <v>20.091659194196655</v>
      </c>
      <c r="L9" s="4" t="s">
        <v>20</v>
      </c>
      <c r="M9" s="4">
        <v>0.71499999999999997</v>
      </c>
      <c r="O9" s="2">
        <f t="shared" si="5"/>
        <v>34.339247</v>
      </c>
      <c r="P9" s="2">
        <f t="shared" si="6"/>
        <v>-0.67257700000000042</v>
      </c>
      <c r="R9" s="2">
        <f t="shared" si="7"/>
        <v>34.339247</v>
      </c>
      <c r="S9" s="4">
        <v>0</v>
      </c>
      <c r="U9" s="2">
        <f t="shared" si="8"/>
        <v>23.728419676999998</v>
      </c>
      <c r="V9" s="2">
        <f t="shared" si="9"/>
        <v>24.277847629</v>
      </c>
    </row>
    <row r="10" spans="1:22" x14ac:dyDescent="0.25">
      <c r="A10" s="1">
        <v>0.8</v>
      </c>
      <c r="B10" s="2">
        <v>10.132999999999999</v>
      </c>
      <c r="C10" s="2">
        <v>11.49</v>
      </c>
      <c r="E10" s="2">
        <f t="shared" si="0"/>
        <v>-9.9109504950495015</v>
      </c>
      <c r="F10" s="2">
        <f t="shared" si="1"/>
        <v>-8.4702772277227734</v>
      </c>
      <c r="H10" s="2">
        <f t="shared" si="2"/>
        <v>98.226939715321961</v>
      </c>
      <c r="I10" s="2">
        <f t="shared" si="3"/>
        <v>71.745596314478988</v>
      </c>
      <c r="J10" s="2">
        <f t="shared" si="4"/>
        <v>83.94849828330554</v>
      </c>
      <c r="L10" s="4" t="s">
        <v>21</v>
      </c>
      <c r="M10" s="4">
        <v>-0.69899999999999995</v>
      </c>
      <c r="O10" s="2">
        <f t="shared" si="5"/>
        <v>15.125332999999998</v>
      </c>
      <c r="P10" s="2">
        <f t="shared" si="6"/>
        <v>-0.78641499999999986</v>
      </c>
      <c r="R10" s="2">
        <f t="shared" si="7"/>
        <v>15.125332999999998</v>
      </c>
      <c r="S10" s="4">
        <v>0</v>
      </c>
      <c r="U10" s="2">
        <f t="shared" si="8"/>
        <v>10.451605102999997</v>
      </c>
      <c r="V10" s="2">
        <f t="shared" si="9"/>
        <v>10.693610430999998</v>
      </c>
    </row>
    <row r="11" spans="1:22" x14ac:dyDescent="0.25">
      <c r="A11" s="1">
        <v>0.9</v>
      </c>
      <c r="B11" s="2">
        <v>23.337</v>
      </c>
      <c r="C11" s="2">
        <v>24.972000000000001</v>
      </c>
      <c r="E11" s="2">
        <f t="shared" si="0"/>
        <v>3.2930495049504991</v>
      </c>
      <c r="F11" s="2">
        <f t="shared" si="1"/>
        <v>5.0117227722772277</v>
      </c>
      <c r="H11" s="2">
        <f t="shared" si="2"/>
        <v>10.844175042054728</v>
      </c>
      <c r="I11" s="2">
        <f t="shared" si="3"/>
        <v>25.11736514616214</v>
      </c>
      <c r="J11" s="2">
        <f t="shared" si="4"/>
        <v>16.503851194196667</v>
      </c>
      <c r="O11" s="2">
        <f t="shared" si="5"/>
        <v>33.781070999999997</v>
      </c>
      <c r="P11" s="2">
        <f t="shared" si="6"/>
        <v>-0.76947300000000141</v>
      </c>
      <c r="R11" s="2">
        <f t="shared" si="7"/>
        <v>33.781070999999997</v>
      </c>
      <c r="S11" s="4">
        <v>0</v>
      </c>
      <c r="U11" s="2">
        <f t="shared" si="8"/>
        <v>23.342720060999998</v>
      </c>
      <c r="V11" s="2">
        <f t="shared" si="9"/>
        <v>23.883217196999997</v>
      </c>
    </row>
    <row r="12" spans="1:22" x14ac:dyDescent="0.25">
      <c r="A12" s="1">
        <v>1</v>
      </c>
      <c r="B12" s="2">
        <v>12.38</v>
      </c>
      <c r="C12" s="2">
        <v>11.917999999999999</v>
      </c>
      <c r="E12" s="2">
        <f t="shared" si="0"/>
        <v>-7.6639504950494999</v>
      </c>
      <c r="F12" s="2">
        <f t="shared" si="1"/>
        <v>-8.0422772277227743</v>
      </c>
      <c r="H12" s="2">
        <f t="shared" si="2"/>
        <v>58.736137190569472</v>
      </c>
      <c r="I12" s="2">
        <f t="shared" si="3"/>
        <v>64.678223007548311</v>
      </c>
      <c r="J12" s="2">
        <f t="shared" si="4"/>
        <v>61.635614540731275</v>
      </c>
      <c r="L12" s="5" t="s">
        <v>23</v>
      </c>
      <c r="M12" s="5"/>
      <c r="O12" s="2">
        <f t="shared" si="5"/>
        <v>16.980605999999998</v>
      </c>
      <c r="P12" s="2">
        <f t="shared" si="6"/>
        <v>0.52101800000000154</v>
      </c>
      <c r="R12" s="2">
        <f t="shared" si="7"/>
        <v>16.980605999999998</v>
      </c>
      <c r="S12" s="4">
        <v>0</v>
      </c>
      <c r="U12" s="2">
        <f t="shared" si="8"/>
        <v>11.733598745999998</v>
      </c>
      <c r="V12" s="2">
        <f t="shared" si="9"/>
        <v>12.005288441999998</v>
      </c>
    </row>
    <row r="13" spans="1:22" x14ac:dyDescent="0.25">
      <c r="A13" s="1">
        <v>1.1000000000000001</v>
      </c>
      <c r="B13" s="2">
        <v>23.643999999999998</v>
      </c>
      <c r="C13" s="2">
        <v>25.728999999999999</v>
      </c>
      <c r="E13" s="2">
        <f t="shared" si="0"/>
        <v>3.6000495049504977</v>
      </c>
      <c r="F13" s="2">
        <f t="shared" si="1"/>
        <v>5.7687227722772256</v>
      </c>
      <c r="H13" s="2">
        <f t="shared" si="2"/>
        <v>12.960356438094324</v>
      </c>
      <c r="I13" s="2">
        <f t="shared" si="3"/>
        <v>33.278162423389837</v>
      </c>
      <c r="J13" s="2">
        <f t="shared" si="4"/>
        <v>20.76768756053329</v>
      </c>
      <c r="L13" s="5" t="s">
        <v>26</v>
      </c>
      <c r="M13" s="5"/>
      <c r="O13" s="2">
        <f t="shared" si="5"/>
        <v>34.528407000000001</v>
      </c>
      <c r="P13" s="2">
        <f t="shared" si="6"/>
        <v>-1.079111000000001</v>
      </c>
      <c r="R13" s="2">
        <f t="shared" si="7"/>
        <v>34.528407000000001</v>
      </c>
      <c r="S13" s="4">
        <v>0</v>
      </c>
      <c r="U13" s="2">
        <f t="shared" si="8"/>
        <v>23.859129236999998</v>
      </c>
      <c r="V13" s="2">
        <f t="shared" si="9"/>
        <v>24.411583748999998</v>
      </c>
    </row>
    <row r="14" spans="1:22" x14ac:dyDescent="0.25">
      <c r="A14" s="1">
        <v>1.2</v>
      </c>
      <c r="B14" s="2">
        <v>13.802</v>
      </c>
      <c r="C14" s="2">
        <v>14.298</v>
      </c>
      <c r="E14" s="2">
        <f t="shared" si="0"/>
        <v>-6.2419504950495011</v>
      </c>
      <c r="F14" s="2">
        <f t="shared" si="1"/>
        <v>-5.6622772277227735</v>
      </c>
      <c r="H14" s="2">
        <f t="shared" si="2"/>
        <v>38.961945982648714</v>
      </c>
      <c r="I14" s="2">
        <f t="shared" si="3"/>
        <v>32.061383403587897</v>
      </c>
      <c r="J14" s="2">
        <f t="shared" si="4"/>
        <v>35.343654144691683</v>
      </c>
      <c r="L14" s="4">
        <v>0.69099999999999995</v>
      </c>
      <c r="M14" s="4">
        <v>0.71499999999999997</v>
      </c>
      <c r="O14" s="2">
        <f t="shared" si="5"/>
        <v>19.645868</v>
      </c>
      <c r="P14" s="2">
        <f t="shared" si="6"/>
        <v>-0.12587199999999932</v>
      </c>
      <c r="R14" s="2">
        <f t="shared" si="7"/>
        <v>19.645868</v>
      </c>
      <c r="S14" s="4">
        <v>0</v>
      </c>
      <c r="U14" s="2">
        <f t="shared" si="8"/>
        <v>13.575294787999999</v>
      </c>
      <c r="V14" s="2">
        <f t="shared" si="9"/>
        <v>13.889628675999999</v>
      </c>
    </row>
    <row r="15" spans="1:22" x14ac:dyDescent="0.25">
      <c r="A15" s="1">
        <v>1.3</v>
      </c>
      <c r="B15" s="2">
        <v>29.518000000000001</v>
      </c>
      <c r="C15" s="2">
        <v>30.437000000000001</v>
      </c>
      <c r="E15" s="2">
        <f t="shared" si="0"/>
        <v>9.4740495049505</v>
      </c>
      <c r="F15" s="2">
        <f t="shared" si="1"/>
        <v>10.476722772277228</v>
      </c>
      <c r="H15" s="2">
        <f t="shared" si="2"/>
        <v>89.75761402225281</v>
      </c>
      <c r="I15" s="2">
        <f t="shared" si="3"/>
        <v>109.76172004715224</v>
      </c>
      <c r="J15" s="2">
        <f t="shared" si="4"/>
        <v>99.256990194196703</v>
      </c>
      <c r="L15" s="4">
        <v>0.70699999999999996</v>
      </c>
      <c r="M15" s="4">
        <v>-0.69899999999999995</v>
      </c>
      <c r="O15" s="2">
        <f t="shared" si="5"/>
        <v>41.915897000000001</v>
      </c>
      <c r="P15" s="2">
        <f t="shared" si="6"/>
        <v>-0.17009299999999783</v>
      </c>
      <c r="R15" s="2">
        <f t="shared" si="7"/>
        <v>41.915897000000001</v>
      </c>
      <c r="S15" s="4">
        <v>0</v>
      </c>
      <c r="U15" s="2">
        <f t="shared" si="8"/>
        <v>28.963884826999998</v>
      </c>
      <c r="V15" s="2">
        <f t="shared" si="9"/>
        <v>29.634539179000001</v>
      </c>
    </row>
    <row r="16" spans="1:22" x14ac:dyDescent="0.25">
      <c r="A16" s="1">
        <v>1.4</v>
      </c>
      <c r="B16" s="2">
        <v>21.962</v>
      </c>
      <c r="C16" s="2">
        <v>21.622</v>
      </c>
      <c r="E16" s="2">
        <f t="shared" si="0"/>
        <v>1.9180495049504991</v>
      </c>
      <c r="F16" s="2">
        <f t="shared" si="1"/>
        <v>1.6617227722772263</v>
      </c>
      <c r="H16" s="2">
        <f t="shared" si="2"/>
        <v>3.6789139034408547</v>
      </c>
      <c r="I16" s="2">
        <f t="shared" si="3"/>
        <v>2.7613225719047105</v>
      </c>
      <c r="J16" s="2">
        <f t="shared" si="4"/>
        <v>3.1872665407313048</v>
      </c>
      <c r="L16" s="5" t="s">
        <v>24</v>
      </c>
      <c r="M16" s="5"/>
      <c r="O16" s="2">
        <f t="shared" si="5"/>
        <v>30.462495999999994</v>
      </c>
      <c r="P16" s="2">
        <f t="shared" si="6"/>
        <v>0.58905200000000058</v>
      </c>
      <c r="R16" s="2">
        <f t="shared" si="7"/>
        <v>30.462495999999994</v>
      </c>
      <c r="S16" s="4">
        <v>0</v>
      </c>
      <c r="U16" s="2">
        <f t="shared" si="8"/>
        <v>21.049584735999996</v>
      </c>
      <c r="V16" s="2">
        <f t="shared" si="9"/>
        <v>21.536984671999996</v>
      </c>
    </row>
    <row r="17" spans="1:22" x14ac:dyDescent="0.25">
      <c r="A17" s="1">
        <v>1.5</v>
      </c>
      <c r="B17" s="2">
        <v>12.673</v>
      </c>
      <c r="C17" s="2">
        <v>14.635</v>
      </c>
      <c r="E17" s="2">
        <f t="shared" si="0"/>
        <v>-7.3709504950495006</v>
      </c>
      <c r="F17" s="2">
        <f t="shared" si="1"/>
        <v>-5.3252772277227738</v>
      </c>
      <c r="H17" s="2">
        <f t="shared" si="2"/>
        <v>54.330911200470482</v>
      </c>
      <c r="I17" s="2">
        <f t="shared" si="3"/>
        <v>28.358577552102751</v>
      </c>
      <c r="J17" s="2">
        <f t="shared" si="4"/>
        <v>39.252354817959009</v>
      </c>
      <c r="L17" s="4">
        <v>0.69099999999999995</v>
      </c>
      <c r="M17" s="4">
        <v>0.70699999999999996</v>
      </c>
      <c r="O17" s="2">
        <f t="shared" si="5"/>
        <v>19.103988000000001</v>
      </c>
      <c r="P17" s="2">
        <f t="shared" si="6"/>
        <v>-1.1686699999999988</v>
      </c>
      <c r="R17" s="2">
        <f t="shared" si="7"/>
        <v>19.103988000000001</v>
      </c>
      <c r="S17" s="4">
        <v>0</v>
      </c>
      <c r="U17" s="2">
        <f t="shared" si="8"/>
        <v>13.200855708000001</v>
      </c>
      <c r="V17" s="2">
        <f t="shared" si="9"/>
        <v>13.506519516000001</v>
      </c>
    </row>
    <row r="18" spans="1:22" x14ac:dyDescent="0.25">
      <c r="A18" s="1">
        <v>1.6</v>
      </c>
      <c r="B18" s="2">
        <v>21.28</v>
      </c>
      <c r="C18" s="2">
        <v>23.678999999999998</v>
      </c>
      <c r="E18" s="2">
        <f t="shared" si="0"/>
        <v>1.2360495049505005</v>
      </c>
      <c r="F18" s="2">
        <f t="shared" si="1"/>
        <v>3.7187227722772249</v>
      </c>
      <c r="H18" s="2">
        <f t="shared" si="2"/>
        <v>1.5278183786883772</v>
      </c>
      <c r="I18" s="2">
        <f t="shared" si="3"/>
        <v>13.82889905705321</v>
      </c>
      <c r="J18" s="2">
        <f t="shared" si="4"/>
        <v>4.5965254417214165</v>
      </c>
      <c r="L18" s="4">
        <v>0.71499999999999997</v>
      </c>
      <c r="M18" s="4">
        <v>-0.69899999999999995</v>
      </c>
      <c r="O18" s="2">
        <f t="shared" si="5"/>
        <v>31.445532999999998</v>
      </c>
      <c r="P18" s="2">
        <f t="shared" si="6"/>
        <v>-1.3364209999999979</v>
      </c>
      <c r="R18" s="2">
        <f t="shared" si="7"/>
        <v>31.445532999999998</v>
      </c>
      <c r="S18" s="4">
        <v>0</v>
      </c>
      <c r="U18" s="2">
        <f t="shared" si="8"/>
        <v>21.728863302999997</v>
      </c>
      <c r="V18" s="2">
        <f t="shared" si="9"/>
        <v>22.231991830999998</v>
      </c>
    </row>
    <row r="19" spans="1:22" x14ac:dyDescent="0.25">
      <c r="A19" s="1">
        <v>1.7</v>
      </c>
      <c r="B19" s="2">
        <v>15.536</v>
      </c>
      <c r="C19" s="2">
        <v>15.462999999999999</v>
      </c>
      <c r="E19" s="2">
        <f t="shared" si="0"/>
        <v>-4.5079504950495011</v>
      </c>
      <c r="F19" s="2">
        <f t="shared" si="1"/>
        <v>-4.4972772277227744</v>
      </c>
      <c r="H19" s="2">
        <f t="shared" si="2"/>
        <v>20.32161766581704</v>
      </c>
      <c r="I19" s="2">
        <f t="shared" si="3"/>
        <v>20.225502462993845</v>
      </c>
      <c r="J19" s="2">
        <f t="shared" si="4"/>
        <v>20.273503105087727</v>
      </c>
      <c r="M19" s="5"/>
      <c r="O19" s="2">
        <f t="shared" si="5"/>
        <v>21.667716999999996</v>
      </c>
      <c r="P19" s="2">
        <f t="shared" si="6"/>
        <v>0.2996029999999994</v>
      </c>
      <c r="R19" s="2">
        <f t="shared" si="7"/>
        <v>21.667716999999996</v>
      </c>
      <c r="S19" s="4">
        <v>0</v>
      </c>
      <c r="U19" s="2">
        <f t="shared" si="8"/>
        <v>14.972392446999995</v>
      </c>
      <c r="V19" s="2">
        <f t="shared" si="9"/>
        <v>15.319075918999996</v>
      </c>
    </row>
    <row r="20" spans="1:22" x14ac:dyDescent="0.25">
      <c r="A20" s="1">
        <v>1.8</v>
      </c>
      <c r="B20" s="2">
        <v>23.937000000000001</v>
      </c>
      <c r="C20" s="2">
        <v>25.571999999999999</v>
      </c>
      <c r="E20" s="2">
        <f t="shared" si="0"/>
        <v>3.8930495049505005</v>
      </c>
      <c r="F20" s="2">
        <f t="shared" si="1"/>
        <v>5.6117227722772256</v>
      </c>
      <c r="H20" s="2">
        <f t="shared" si="2"/>
        <v>15.155834447995337</v>
      </c>
      <c r="I20" s="2">
        <f t="shared" si="3"/>
        <v>31.49143247289479</v>
      </c>
      <c r="J20" s="2">
        <f t="shared" si="4"/>
        <v>21.846714560533304</v>
      </c>
      <c r="L20" s="5" t="s">
        <v>25</v>
      </c>
      <c r="M20" s="5"/>
      <c r="O20" s="2">
        <f t="shared" si="5"/>
        <v>34.619870999999996</v>
      </c>
      <c r="P20" s="2">
        <f t="shared" si="6"/>
        <v>-0.75987299999999891</v>
      </c>
      <c r="R20" s="2">
        <f t="shared" si="7"/>
        <v>34.619870999999996</v>
      </c>
      <c r="S20" s="4">
        <v>0</v>
      </c>
      <c r="U20" s="2">
        <f t="shared" si="8"/>
        <v>23.922330860999995</v>
      </c>
      <c r="V20" s="2">
        <f t="shared" si="9"/>
        <v>24.476248796999997</v>
      </c>
    </row>
    <row r="21" spans="1:22" x14ac:dyDescent="0.25">
      <c r="A21" s="1">
        <v>1.9</v>
      </c>
      <c r="B21" s="2">
        <v>27.503</v>
      </c>
      <c r="C21" s="2">
        <v>27.658999999999999</v>
      </c>
      <c r="E21" s="2">
        <f t="shared" si="0"/>
        <v>7.4590495049504995</v>
      </c>
      <c r="F21" s="2">
        <f t="shared" si="1"/>
        <v>7.6987227722772253</v>
      </c>
      <c r="H21" s="2">
        <f t="shared" si="2"/>
        <v>55.637419517302291</v>
      </c>
      <c r="I21" s="2">
        <f t="shared" si="3"/>
        <v>59.270332324379929</v>
      </c>
      <c r="J21" s="2">
        <f t="shared" si="4"/>
        <v>57.425154283305574</v>
      </c>
      <c r="L21" s="5" t="s">
        <v>26</v>
      </c>
      <c r="M21" s="5"/>
      <c r="O21" s="2">
        <f t="shared" si="5"/>
        <v>38.559485999999993</v>
      </c>
      <c r="P21" s="2">
        <f t="shared" si="6"/>
        <v>0.33100400000000363</v>
      </c>
      <c r="R21" s="2">
        <f t="shared" si="7"/>
        <v>38.559485999999993</v>
      </c>
      <c r="S21" s="4">
        <v>0</v>
      </c>
      <c r="U21" s="2">
        <f t="shared" si="8"/>
        <v>26.644604825999991</v>
      </c>
      <c r="V21" s="2">
        <f t="shared" si="9"/>
        <v>27.261556601999992</v>
      </c>
    </row>
    <row r="22" spans="1:22" x14ac:dyDescent="0.25">
      <c r="A22" s="1">
        <v>2</v>
      </c>
      <c r="B22" s="2">
        <v>29.832000000000001</v>
      </c>
      <c r="C22" s="2">
        <v>28.914000000000001</v>
      </c>
      <c r="E22" s="2">
        <f t="shared" si="0"/>
        <v>9.7880495049505001</v>
      </c>
      <c r="F22" s="2">
        <f t="shared" si="1"/>
        <v>8.9537227722772279</v>
      </c>
      <c r="H22" s="2">
        <f t="shared" si="2"/>
        <v>95.805913111361733</v>
      </c>
      <c r="I22" s="2">
        <f t="shared" si="3"/>
        <v>80.169151482795812</v>
      </c>
      <c r="J22" s="2">
        <f t="shared" si="4"/>
        <v>87.639481748652145</v>
      </c>
      <c r="L22" s="4">
        <v>0.69099999999999995</v>
      </c>
      <c r="M22" s="4">
        <v>0</v>
      </c>
      <c r="O22" s="2">
        <f t="shared" si="5"/>
        <v>41.056110000000004</v>
      </c>
      <c r="P22" s="2">
        <f t="shared" si="6"/>
        <v>1.1189940000000007</v>
      </c>
      <c r="R22" s="2">
        <f t="shared" si="7"/>
        <v>41.056110000000004</v>
      </c>
      <c r="S22" s="4">
        <v>0</v>
      </c>
      <c r="U22" s="2">
        <f t="shared" si="8"/>
        <v>28.369772010000002</v>
      </c>
      <c r="V22" s="2">
        <f t="shared" si="9"/>
        <v>29.026669770000002</v>
      </c>
    </row>
    <row r="23" spans="1:22" x14ac:dyDescent="0.25">
      <c r="A23" s="1">
        <v>2.1</v>
      </c>
      <c r="B23" s="2">
        <v>23.486000000000001</v>
      </c>
      <c r="C23" s="2">
        <v>24.257000000000001</v>
      </c>
      <c r="E23" s="2">
        <f t="shared" si="0"/>
        <v>3.4420495049505</v>
      </c>
      <c r="F23" s="2">
        <f t="shared" si="1"/>
        <v>4.2967227722772279</v>
      </c>
      <c r="H23" s="2">
        <f t="shared" si="2"/>
        <v>11.847704794529982</v>
      </c>
      <c r="I23" s="2">
        <f t="shared" si="3"/>
        <v>18.461826581805706</v>
      </c>
      <c r="J23" s="2">
        <f t="shared" si="4"/>
        <v>14.789532491226373</v>
      </c>
      <c r="L23" s="4">
        <v>0.70699999999999996</v>
      </c>
      <c r="M23" s="4">
        <v>0</v>
      </c>
      <c r="O23" s="2">
        <f t="shared" si="5"/>
        <v>33.378524999999996</v>
      </c>
      <c r="P23" s="2">
        <f t="shared" si="6"/>
        <v>-0.16315299999999766</v>
      </c>
      <c r="R23" s="2">
        <f t="shared" si="7"/>
        <v>33.378524999999996</v>
      </c>
      <c r="S23" s="4">
        <v>0</v>
      </c>
      <c r="U23" s="2">
        <f t="shared" si="8"/>
        <v>23.064560774999997</v>
      </c>
      <c r="V23" s="2">
        <f t="shared" si="9"/>
        <v>23.598617174999998</v>
      </c>
    </row>
    <row r="24" spans="1:22" x14ac:dyDescent="0.25">
      <c r="A24" s="1">
        <v>2.2000000000000002</v>
      </c>
      <c r="B24" s="2">
        <v>16.393000000000001</v>
      </c>
      <c r="C24" s="2">
        <v>15.907999999999999</v>
      </c>
      <c r="E24" s="2">
        <f t="shared" si="0"/>
        <v>-3.6509504950495</v>
      </c>
      <c r="F24" s="2">
        <f t="shared" si="1"/>
        <v>-4.0522772277227741</v>
      </c>
      <c r="H24" s="2">
        <f t="shared" si="2"/>
        <v>13.329439517302189</v>
      </c>
      <c r="I24" s="2">
        <f t="shared" si="3"/>
        <v>16.420950730320573</v>
      </c>
      <c r="J24" s="2">
        <f t="shared" si="4"/>
        <v>14.794663550632277</v>
      </c>
      <c r="L24" s="5" t="s">
        <v>24</v>
      </c>
      <c r="M24" s="5"/>
      <c r="O24" s="2">
        <f t="shared" si="5"/>
        <v>22.574518999999999</v>
      </c>
      <c r="P24" s="2">
        <f t="shared" si="6"/>
        <v>0.60130300000000148</v>
      </c>
      <c r="R24" s="2">
        <f t="shared" si="7"/>
        <v>22.574518999999999</v>
      </c>
      <c r="S24" s="4">
        <v>0</v>
      </c>
      <c r="U24" s="2">
        <f t="shared" si="8"/>
        <v>15.598992628999998</v>
      </c>
      <c r="V24" s="2">
        <f t="shared" si="9"/>
        <v>15.960184932999999</v>
      </c>
    </row>
    <row r="25" spans="1:22" x14ac:dyDescent="0.25">
      <c r="A25" s="1">
        <v>2.2999999999999998</v>
      </c>
      <c r="B25" s="2">
        <v>20.670999999999999</v>
      </c>
      <c r="C25" s="2">
        <v>20.094000000000001</v>
      </c>
      <c r="E25" s="2">
        <f t="shared" si="0"/>
        <v>0.62704950495049872</v>
      </c>
      <c r="F25" s="2">
        <f t="shared" si="1"/>
        <v>0.13372277227722762</v>
      </c>
      <c r="H25" s="2">
        <f t="shared" si="2"/>
        <v>0.39319108165866551</v>
      </c>
      <c r="I25" s="2">
        <f t="shared" si="3"/>
        <v>1.7881779825507274E-2</v>
      </c>
      <c r="J25" s="2">
        <f t="shared" si="4"/>
        <v>8.3850798157043854E-2</v>
      </c>
      <c r="L25" s="4">
        <v>0.69099999999999995</v>
      </c>
      <c r="M25" s="4">
        <v>0.70699999999999996</v>
      </c>
      <c r="O25" s="2">
        <f t="shared" si="5"/>
        <v>28.490119</v>
      </c>
      <c r="P25" s="2">
        <f t="shared" si="6"/>
        <v>0.73405900000000024</v>
      </c>
      <c r="R25" s="2">
        <f t="shared" si="7"/>
        <v>28.490119</v>
      </c>
      <c r="S25" s="4">
        <v>0</v>
      </c>
      <c r="U25" s="2">
        <f t="shared" si="8"/>
        <v>19.686672228999999</v>
      </c>
      <c r="V25" s="2">
        <f t="shared" si="9"/>
        <v>20.142514132999999</v>
      </c>
    </row>
    <row r="26" spans="1:22" x14ac:dyDescent="0.25">
      <c r="A26" s="1">
        <v>2.4</v>
      </c>
      <c r="B26" s="2">
        <v>15.840999999999999</v>
      </c>
      <c r="C26" s="2">
        <v>16.02</v>
      </c>
      <c r="E26" s="2">
        <f t="shared" si="0"/>
        <v>-4.2029504950495014</v>
      </c>
      <c r="F26" s="2">
        <f t="shared" si="1"/>
        <v>-3.940277227722774</v>
      </c>
      <c r="H26" s="2">
        <f t="shared" si="2"/>
        <v>17.664792863836848</v>
      </c>
      <c r="I26" s="2">
        <f t="shared" si="3"/>
        <v>15.525784631310669</v>
      </c>
      <c r="J26" s="2">
        <f t="shared" si="4"/>
        <v>16.56079012488971</v>
      </c>
      <c r="L26" s="4">
        <v>0</v>
      </c>
      <c r="M26" s="4">
        <v>0</v>
      </c>
      <c r="O26" s="2">
        <f t="shared" si="5"/>
        <v>22.272270999999996</v>
      </c>
      <c r="P26" s="2">
        <f t="shared" si="6"/>
        <v>0.12833499999999987</v>
      </c>
      <c r="R26" s="2">
        <f t="shared" si="7"/>
        <v>22.272270999999996</v>
      </c>
      <c r="S26" s="4">
        <v>0</v>
      </c>
      <c r="U26" s="2">
        <f t="shared" si="8"/>
        <v>15.390139260999996</v>
      </c>
      <c r="V26" s="2">
        <f t="shared" si="9"/>
        <v>15.746495596999997</v>
      </c>
    </row>
    <row r="27" spans="1:22" x14ac:dyDescent="0.25">
      <c r="A27" s="1">
        <v>2.5</v>
      </c>
      <c r="B27" s="2">
        <v>23.492999999999999</v>
      </c>
      <c r="C27" s="2">
        <v>21.486000000000001</v>
      </c>
      <c r="E27" s="2">
        <f t="shared" si="0"/>
        <v>3.4490495049504979</v>
      </c>
      <c r="F27" s="2">
        <f t="shared" si="1"/>
        <v>1.5257227722772271</v>
      </c>
      <c r="H27" s="2">
        <f t="shared" si="2"/>
        <v>11.895942487599275</v>
      </c>
      <c r="I27" s="2">
        <f t="shared" si="3"/>
        <v>2.3278299778453073</v>
      </c>
      <c r="J27" s="2">
        <f t="shared" si="4"/>
        <v>5.2622933724144714</v>
      </c>
      <c r="O27" s="2">
        <f t="shared" si="5"/>
        <v>31.424264999999998</v>
      </c>
      <c r="P27" s="2">
        <f t="shared" si="6"/>
        <v>1.7787809999999986</v>
      </c>
      <c r="R27" s="2">
        <f t="shared" si="7"/>
        <v>31.424264999999998</v>
      </c>
      <c r="S27" s="4">
        <v>0</v>
      </c>
      <c r="U27" s="2">
        <f t="shared" si="8"/>
        <v>21.714167114999999</v>
      </c>
      <c r="V27" s="2">
        <f t="shared" si="9"/>
        <v>22.216955354999996</v>
      </c>
    </row>
    <row r="28" spans="1:22" x14ac:dyDescent="0.25">
      <c r="A28" s="1">
        <v>2.6</v>
      </c>
      <c r="B28" s="2">
        <v>24.202000000000002</v>
      </c>
      <c r="C28" s="2">
        <v>24.777999999999999</v>
      </c>
      <c r="E28" s="2">
        <f t="shared" si="0"/>
        <v>4.1580495049505011</v>
      </c>
      <c r="F28" s="2">
        <f t="shared" si="1"/>
        <v>4.8177227722772251</v>
      </c>
      <c r="H28" s="2">
        <f t="shared" si="2"/>
        <v>17.289375685619106</v>
      </c>
      <c r="I28" s="2">
        <f t="shared" si="3"/>
        <v>23.210452710518553</v>
      </c>
      <c r="J28" s="2">
        <f t="shared" si="4"/>
        <v>20.032329788256071</v>
      </c>
      <c r="O28" s="2">
        <f t="shared" si="5"/>
        <v>34.241627999999999</v>
      </c>
      <c r="P28" s="2">
        <f t="shared" si="6"/>
        <v>-1.5391999999998518E-2</v>
      </c>
      <c r="R28" s="2">
        <f t="shared" si="7"/>
        <v>34.241627999999999</v>
      </c>
      <c r="S28" s="4">
        <v>0</v>
      </c>
      <c r="U28" s="2">
        <f t="shared" si="8"/>
        <v>23.660964947999997</v>
      </c>
      <c r="V28" s="2">
        <f t="shared" si="9"/>
        <v>24.208830995999996</v>
      </c>
    </row>
    <row r="29" spans="1:22" x14ac:dyDescent="0.25">
      <c r="A29" s="1">
        <v>2.7</v>
      </c>
      <c r="B29" s="2">
        <v>12.18</v>
      </c>
      <c r="C29" s="2">
        <v>10.973000000000001</v>
      </c>
      <c r="E29" s="2">
        <f t="shared" si="0"/>
        <v>-7.8639504950495009</v>
      </c>
      <c r="F29" s="2">
        <f t="shared" si="1"/>
        <v>-8.9872772277227728</v>
      </c>
      <c r="H29" s="2">
        <f t="shared" si="2"/>
        <v>61.841717388589288</v>
      </c>
      <c r="I29" s="2">
        <f t="shared" si="3"/>
        <v>80.771151967944334</v>
      </c>
      <c r="J29" s="2">
        <f t="shared" si="4"/>
        <v>70.675503204097609</v>
      </c>
      <c r="O29" s="2">
        <f t="shared" si="5"/>
        <v>16.174290999999997</v>
      </c>
      <c r="P29" s="2">
        <f t="shared" si="6"/>
        <v>1.0385729999999986</v>
      </c>
      <c r="R29" s="2">
        <f t="shared" si="7"/>
        <v>16.174290999999997</v>
      </c>
      <c r="S29" s="4">
        <v>0</v>
      </c>
      <c r="U29" s="2">
        <f t="shared" si="8"/>
        <v>11.176435080999997</v>
      </c>
      <c r="V29" s="2">
        <f t="shared" si="9"/>
        <v>11.435223736999998</v>
      </c>
    </row>
    <row r="30" spans="1:22" x14ac:dyDescent="0.25">
      <c r="A30" s="1">
        <v>2.8</v>
      </c>
      <c r="B30" s="2">
        <v>27.324000000000002</v>
      </c>
      <c r="C30" s="2">
        <v>25.67</v>
      </c>
      <c r="E30" s="2">
        <f t="shared" si="0"/>
        <v>7.280049504950501</v>
      </c>
      <c r="F30" s="2">
        <f t="shared" si="1"/>
        <v>5.7097227722772281</v>
      </c>
      <c r="H30" s="2">
        <f t="shared" si="2"/>
        <v>52.999120794530036</v>
      </c>
      <c r="I30" s="2">
        <f t="shared" si="3"/>
        <v>32.600934136261152</v>
      </c>
      <c r="J30" s="2">
        <f t="shared" si="4"/>
        <v>41.567064441721435</v>
      </c>
      <c r="O30" s="2">
        <f t="shared" si="5"/>
        <v>37.029573999999997</v>
      </c>
      <c r="P30" s="2">
        <f t="shared" si="6"/>
        <v>1.5933300000000017</v>
      </c>
      <c r="R30" s="2">
        <f t="shared" si="7"/>
        <v>37.029573999999997</v>
      </c>
      <c r="S30" s="4">
        <v>0</v>
      </c>
      <c r="U30" s="2">
        <f t="shared" si="8"/>
        <v>25.587435633999995</v>
      </c>
      <c r="V30" s="2">
        <f t="shared" si="9"/>
        <v>26.179908817999998</v>
      </c>
    </row>
    <row r="31" spans="1:22" x14ac:dyDescent="0.25">
      <c r="A31" s="1">
        <v>2.9</v>
      </c>
      <c r="B31" s="2">
        <v>16.492999999999999</v>
      </c>
      <c r="C31" s="2">
        <v>15.367000000000001</v>
      </c>
      <c r="E31" s="2">
        <f t="shared" si="0"/>
        <v>-3.5509504950495021</v>
      </c>
      <c r="F31" s="2">
        <f t="shared" si="1"/>
        <v>-4.5932772277227727</v>
      </c>
      <c r="H31" s="2">
        <f t="shared" si="2"/>
        <v>12.609249418292304</v>
      </c>
      <c r="I31" s="2">
        <f t="shared" si="3"/>
        <v>21.098195690716601</v>
      </c>
      <c r="J31" s="2">
        <f t="shared" si="4"/>
        <v>16.310500045681785</v>
      </c>
      <c r="O31" s="2">
        <f t="shared" si="5"/>
        <v>22.261131999999996</v>
      </c>
      <c r="P31" s="2">
        <f t="shared" si="6"/>
        <v>1.0509619999999984</v>
      </c>
      <c r="R31" s="2">
        <f t="shared" si="7"/>
        <v>22.261131999999996</v>
      </c>
      <c r="S31" s="4">
        <v>0</v>
      </c>
      <c r="U31" s="2">
        <f t="shared" si="8"/>
        <v>15.382442211999996</v>
      </c>
      <c r="V31" s="2">
        <f t="shared" si="9"/>
        <v>15.738620323999996</v>
      </c>
    </row>
    <row r="32" spans="1:22" x14ac:dyDescent="0.25">
      <c r="A32" s="1">
        <v>3</v>
      </c>
      <c r="B32" s="2">
        <v>25.818999999999999</v>
      </c>
      <c r="C32" s="2">
        <v>23.913</v>
      </c>
      <c r="E32" s="2">
        <f t="shared" si="0"/>
        <v>5.7750495049504984</v>
      </c>
      <c r="F32" s="2">
        <f t="shared" si="1"/>
        <v>3.9527227722772267</v>
      </c>
      <c r="H32" s="2">
        <f t="shared" si="2"/>
        <v>33.351196784628996</v>
      </c>
      <c r="I32" s="2">
        <f t="shared" si="3"/>
        <v>15.624017314478964</v>
      </c>
      <c r="J32" s="2">
        <f t="shared" si="4"/>
        <v>22.827169689246158</v>
      </c>
      <c r="O32" s="2">
        <f t="shared" si="5"/>
        <v>34.747419999999998</v>
      </c>
      <c r="P32" s="2">
        <f t="shared" si="6"/>
        <v>1.745397999999998</v>
      </c>
      <c r="R32" s="2">
        <f t="shared" si="7"/>
        <v>34.747419999999998</v>
      </c>
      <c r="S32" s="4">
        <v>0</v>
      </c>
      <c r="U32" s="2">
        <f t="shared" si="8"/>
        <v>24.010467219999995</v>
      </c>
      <c r="V32" s="2">
        <f t="shared" si="9"/>
        <v>24.566425939999998</v>
      </c>
    </row>
    <row r="33" spans="1:22" x14ac:dyDescent="0.25">
      <c r="A33" s="1">
        <v>3.1</v>
      </c>
      <c r="B33" s="2">
        <v>10.015000000000001</v>
      </c>
      <c r="C33" s="2">
        <v>12.37</v>
      </c>
      <c r="E33" s="2">
        <f t="shared" si="0"/>
        <v>-10.0289504950495</v>
      </c>
      <c r="F33" s="2">
        <f t="shared" si="1"/>
        <v>-7.5902772277227744</v>
      </c>
      <c r="H33" s="2">
        <f t="shared" si="2"/>
        <v>100.57984803215361</v>
      </c>
      <c r="I33" s="2">
        <f t="shared" si="3"/>
        <v>57.612308393686924</v>
      </c>
      <c r="J33" s="2">
        <f t="shared" si="4"/>
        <v>76.122514560533261</v>
      </c>
      <c r="O33" s="2">
        <f t="shared" si="5"/>
        <v>15.665954999999997</v>
      </c>
      <c r="P33" s="2">
        <f t="shared" si="6"/>
        <v>-1.485904999999998</v>
      </c>
      <c r="R33" s="2">
        <f t="shared" si="7"/>
        <v>15.665954999999997</v>
      </c>
      <c r="S33" s="4">
        <v>0</v>
      </c>
      <c r="U33" s="2">
        <f t="shared" si="8"/>
        <v>10.825174904999997</v>
      </c>
      <c r="V33" s="2">
        <f t="shared" si="9"/>
        <v>11.075830184999997</v>
      </c>
    </row>
    <row r="34" spans="1:22" x14ac:dyDescent="0.25">
      <c r="A34" s="1">
        <v>3.2</v>
      </c>
      <c r="B34" s="2">
        <v>25.177</v>
      </c>
      <c r="C34" s="2">
        <v>24.789000000000001</v>
      </c>
      <c r="E34" s="2">
        <f t="shared" si="0"/>
        <v>5.1330495049504989</v>
      </c>
      <c r="F34" s="2">
        <f t="shared" si="1"/>
        <v>4.8287227722772279</v>
      </c>
      <c r="H34" s="2">
        <f t="shared" si="2"/>
        <v>26.348197220272564</v>
      </c>
      <c r="I34" s="2">
        <f t="shared" si="3"/>
        <v>23.316563611508677</v>
      </c>
      <c r="J34" s="2">
        <f t="shared" si="4"/>
        <v>24.786073035780827</v>
      </c>
      <c r="O34" s="2">
        <f t="shared" si="5"/>
        <v>34.92313</v>
      </c>
      <c r="P34" s="2">
        <f t="shared" si="6"/>
        <v>0.67404399999999853</v>
      </c>
      <c r="R34" s="2">
        <f t="shared" si="7"/>
        <v>34.92313</v>
      </c>
      <c r="S34" s="4">
        <v>0</v>
      </c>
      <c r="U34" s="2">
        <f t="shared" si="8"/>
        <v>24.131882829999999</v>
      </c>
      <c r="V34" s="2">
        <f t="shared" si="9"/>
        <v>24.690652910000001</v>
      </c>
    </row>
    <row r="35" spans="1:22" x14ac:dyDescent="0.25">
      <c r="A35" s="1">
        <v>3.3</v>
      </c>
      <c r="B35" s="2">
        <v>25.835999999999999</v>
      </c>
      <c r="C35" s="2">
        <v>24.609000000000002</v>
      </c>
      <c r="E35" s="2">
        <f t="shared" si="0"/>
        <v>5.7920495049504979</v>
      </c>
      <c r="F35" s="2">
        <f t="shared" si="1"/>
        <v>4.6487227722772282</v>
      </c>
      <c r="H35" s="2">
        <f t="shared" si="2"/>
        <v>33.547837467797308</v>
      </c>
      <c r="I35" s="2">
        <f t="shared" si="3"/>
        <v>21.610623413488877</v>
      </c>
      <c r="J35" s="2">
        <f t="shared" si="4"/>
        <v>26.925632431820425</v>
      </c>
      <c r="O35" s="2">
        <f t="shared" si="5"/>
        <v>35.251238999999998</v>
      </c>
      <c r="P35" s="2">
        <f t="shared" si="6"/>
        <v>1.2710489999999979</v>
      </c>
      <c r="R35" s="2">
        <f t="shared" si="7"/>
        <v>35.251238999999998</v>
      </c>
      <c r="S35" s="4">
        <v>0</v>
      </c>
      <c r="U35" s="2">
        <f t="shared" si="8"/>
        <v>24.358606148999996</v>
      </c>
      <c r="V35" s="2">
        <f t="shared" si="9"/>
        <v>24.922625972999999</v>
      </c>
    </row>
    <row r="36" spans="1:22" x14ac:dyDescent="0.25">
      <c r="A36" s="1">
        <v>3.4</v>
      </c>
      <c r="B36" s="2">
        <v>18.716999999999999</v>
      </c>
      <c r="C36" s="2">
        <v>19.658999999999999</v>
      </c>
      <c r="E36" s="2">
        <f t="shared" si="0"/>
        <v>-1.3269504950495019</v>
      </c>
      <c r="F36" s="2">
        <f t="shared" si="1"/>
        <v>-0.30127722772277465</v>
      </c>
      <c r="H36" s="2">
        <f t="shared" si="2"/>
        <v>1.7607976163121182</v>
      </c>
      <c r="I36" s="2">
        <f t="shared" si="3"/>
        <v>9.0767967944320613E-2</v>
      </c>
      <c r="J36" s="2">
        <f t="shared" si="4"/>
        <v>0.39977996647387737</v>
      </c>
      <c r="O36" s="2">
        <f t="shared" si="5"/>
        <v>26.832359999999994</v>
      </c>
      <c r="P36" s="2">
        <f t="shared" si="6"/>
        <v>-0.35898599999999981</v>
      </c>
      <c r="R36" s="2">
        <f t="shared" si="7"/>
        <v>26.832359999999994</v>
      </c>
      <c r="S36" s="4">
        <v>0</v>
      </c>
      <c r="U36" s="2">
        <f t="shared" si="8"/>
        <v>18.541160759999993</v>
      </c>
      <c r="V36" s="2">
        <f t="shared" si="9"/>
        <v>18.970478519999993</v>
      </c>
    </row>
    <row r="37" spans="1:22" x14ac:dyDescent="0.25">
      <c r="A37" s="1">
        <v>3.5</v>
      </c>
      <c r="B37" s="2">
        <v>22.132000000000001</v>
      </c>
      <c r="C37" s="2">
        <v>20.297000000000001</v>
      </c>
      <c r="E37" s="2">
        <f t="shared" si="0"/>
        <v>2.0880495049505008</v>
      </c>
      <c r="F37" s="2">
        <f t="shared" si="1"/>
        <v>0.33672277227722702</v>
      </c>
      <c r="H37" s="2">
        <f t="shared" si="2"/>
        <v>4.3599507351240314</v>
      </c>
      <c r="I37" s="2">
        <f t="shared" si="3"/>
        <v>0.11338222537006129</v>
      </c>
      <c r="J37" s="2">
        <f t="shared" si="4"/>
        <v>0.70309381795902415</v>
      </c>
      <c r="O37" s="2">
        <f t="shared" si="5"/>
        <v>29.643191000000002</v>
      </c>
      <c r="P37" s="2">
        <f t="shared" si="6"/>
        <v>1.6367770000000004</v>
      </c>
      <c r="R37" s="2">
        <f t="shared" si="7"/>
        <v>29.643191000000002</v>
      </c>
      <c r="S37" s="4">
        <v>0</v>
      </c>
      <c r="U37" s="2">
        <f t="shared" si="8"/>
        <v>20.483444980999998</v>
      </c>
      <c r="V37" s="2">
        <f t="shared" si="9"/>
        <v>20.957736037</v>
      </c>
    </row>
    <row r="38" spans="1:22" x14ac:dyDescent="0.25">
      <c r="A38" s="1">
        <v>3.6</v>
      </c>
      <c r="B38" s="2">
        <v>20.818000000000001</v>
      </c>
      <c r="C38" s="2">
        <v>22.699000000000002</v>
      </c>
      <c r="E38" s="2">
        <f t="shared" si="0"/>
        <v>0.77404950495050073</v>
      </c>
      <c r="F38" s="2">
        <f t="shared" si="1"/>
        <v>2.738722772277228</v>
      </c>
      <c r="H38" s="2">
        <f t="shared" si="2"/>
        <v>0.59915263611411529</v>
      </c>
      <c r="I38" s="2">
        <f t="shared" si="3"/>
        <v>7.5006024233898652</v>
      </c>
      <c r="J38" s="2">
        <f t="shared" si="4"/>
        <v>2.1199070060778515</v>
      </c>
      <c r="O38" s="2">
        <f t="shared" si="5"/>
        <v>30.433430999999999</v>
      </c>
      <c r="P38" s="2">
        <f t="shared" si="6"/>
        <v>-0.98173099999999813</v>
      </c>
      <c r="R38" s="2">
        <f t="shared" si="7"/>
        <v>30.433430999999999</v>
      </c>
      <c r="S38" s="4">
        <v>0</v>
      </c>
      <c r="U38" s="2">
        <f t="shared" si="8"/>
        <v>21.029500820999999</v>
      </c>
      <c r="V38" s="2">
        <f t="shared" si="9"/>
        <v>21.516435716999997</v>
      </c>
    </row>
    <row r="39" spans="1:22" x14ac:dyDescent="0.25">
      <c r="A39" s="1">
        <v>3.7</v>
      </c>
      <c r="B39" s="2">
        <v>20.832000000000001</v>
      </c>
      <c r="C39" s="2">
        <v>22.283999999999999</v>
      </c>
      <c r="E39" s="2">
        <f t="shared" si="0"/>
        <v>0.78804950495050008</v>
      </c>
      <c r="F39" s="2">
        <f t="shared" si="1"/>
        <v>2.3237227722772253</v>
      </c>
      <c r="H39" s="2">
        <f t="shared" si="2"/>
        <v>0.62102202225272829</v>
      </c>
      <c r="I39" s="2">
        <f t="shared" si="3"/>
        <v>5.3996875223997538</v>
      </c>
      <c r="J39" s="2">
        <f t="shared" si="4"/>
        <v>1.8312085803352711</v>
      </c>
      <c r="O39" s="2">
        <f t="shared" si="5"/>
        <v>30.149699999999996</v>
      </c>
      <c r="P39" s="2">
        <f t="shared" si="6"/>
        <v>-0.68163599999999747</v>
      </c>
      <c r="R39" s="2">
        <f t="shared" si="7"/>
        <v>30.149699999999996</v>
      </c>
      <c r="S39" s="4">
        <v>0</v>
      </c>
      <c r="U39" s="2">
        <f t="shared" si="8"/>
        <v>20.833442699999996</v>
      </c>
      <c r="V39" s="2">
        <f t="shared" si="9"/>
        <v>21.315837899999995</v>
      </c>
    </row>
    <row r="40" spans="1:22" x14ac:dyDescent="0.25">
      <c r="A40" s="1">
        <v>3.8</v>
      </c>
      <c r="B40" s="2">
        <v>19.463000000000001</v>
      </c>
      <c r="C40" s="2">
        <v>21.42</v>
      </c>
      <c r="E40" s="2">
        <f t="shared" si="0"/>
        <v>-0.58095049504949969</v>
      </c>
      <c r="F40" s="2">
        <f t="shared" si="1"/>
        <v>1.4597227722772281</v>
      </c>
      <c r="H40" s="2">
        <f t="shared" si="2"/>
        <v>0.33750347769825878</v>
      </c>
      <c r="I40" s="2">
        <f t="shared" si="3"/>
        <v>2.1307905719047162</v>
      </c>
      <c r="J40" s="2">
        <f t="shared" si="4"/>
        <v>-0.84802666718948383</v>
      </c>
      <c r="O40" s="2">
        <f t="shared" si="5"/>
        <v>28.592873000000001</v>
      </c>
      <c r="P40" s="2">
        <f t="shared" si="6"/>
        <v>-1.0565350000000002</v>
      </c>
      <c r="R40" s="2">
        <f t="shared" si="7"/>
        <v>28.592873000000001</v>
      </c>
      <c r="S40" s="4">
        <v>0</v>
      </c>
      <c r="U40" s="2">
        <f t="shared" si="8"/>
        <v>19.757675242999998</v>
      </c>
      <c r="V40" s="2">
        <f t="shared" si="9"/>
        <v>20.215161210999998</v>
      </c>
    </row>
    <row r="41" spans="1:22" x14ac:dyDescent="0.25">
      <c r="A41" s="1">
        <v>3.9</v>
      </c>
      <c r="B41" s="2">
        <v>14.073</v>
      </c>
      <c r="C41" s="2">
        <v>12.523999999999999</v>
      </c>
      <c r="E41" s="2">
        <f t="shared" si="0"/>
        <v>-5.9709504950495003</v>
      </c>
      <c r="F41" s="2">
        <f t="shared" si="1"/>
        <v>-7.4362772277227744</v>
      </c>
      <c r="H41" s="2">
        <f t="shared" si="2"/>
        <v>35.652249814331874</v>
      </c>
      <c r="I41" s="2">
        <f t="shared" si="3"/>
        <v>55.298219007548312</v>
      </c>
      <c r="J41" s="2">
        <f t="shared" si="4"/>
        <v>44.401643194196623</v>
      </c>
      <c r="O41" s="2">
        <f t="shared" si="5"/>
        <v>18.578910999999998</v>
      </c>
      <c r="P41" s="2">
        <f t="shared" si="6"/>
        <v>1.3079190000000001</v>
      </c>
      <c r="R41" s="2">
        <f t="shared" si="7"/>
        <v>18.578910999999998</v>
      </c>
      <c r="S41" s="4">
        <v>0</v>
      </c>
      <c r="U41" s="2">
        <f t="shared" si="8"/>
        <v>12.838027500999997</v>
      </c>
      <c r="V41" s="2">
        <f t="shared" si="9"/>
        <v>13.135290076999999</v>
      </c>
    </row>
    <row r="42" spans="1:22" x14ac:dyDescent="0.25">
      <c r="A42" s="1">
        <v>4</v>
      </c>
      <c r="B42" s="2">
        <v>10.327999999999999</v>
      </c>
      <c r="C42" s="2">
        <v>9.5449999999999999</v>
      </c>
      <c r="E42" s="2">
        <f t="shared" si="0"/>
        <v>-9.7159504950495013</v>
      </c>
      <c r="F42" s="2">
        <f t="shared" si="1"/>
        <v>-10.415277227722774</v>
      </c>
      <c r="H42" s="2">
        <f t="shared" si="2"/>
        <v>94.399694022252646</v>
      </c>
      <c r="I42" s="2">
        <f t="shared" si="3"/>
        <v>108.47799973032059</v>
      </c>
      <c r="J42" s="2">
        <f t="shared" si="4"/>
        <v>101.19431793677089</v>
      </c>
      <c r="O42" s="2">
        <f t="shared" si="5"/>
        <v>13.884962999999999</v>
      </c>
      <c r="P42" s="2">
        <f t="shared" si="6"/>
        <v>0.71256499999999967</v>
      </c>
      <c r="R42" s="2">
        <f t="shared" si="7"/>
        <v>13.884962999999999</v>
      </c>
      <c r="S42" s="4">
        <v>0</v>
      </c>
      <c r="U42" s="2">
        <f t="shared" si="8"/>
        <v>9.5945094329999989</v>
      </c>
      <c r="V42" s="2">
        <f t="shared" si="9"/>
        <v>9.8166688409999985</v>
      </c>
    </row>
    <row r="43" spans="1:22" x14ac:dyDescent="0.25">
      <c r="A43" s="1">
        <v>4.0999999999999996</v>
      </c>
      <c r="B43" s="2">
        <v>13.675000000000001</v>
      </c>
      <c r="C43" s="2">
        <v>15.093</v>
      </c>
      <c r="E43" s="2">
        <f t="shared" si="0"/>
        <v>-6.3689504950494999</v>
      </c>
      <c r="F43" s="2">
        <f t="shared" si="1"/>
        <v>-4.8672772277227736</v>
      </c>
      <c r="H43" s="2">
        <f t="shared" si="2"/>
        <v>40.563530408391273</v>
      </c>
      <c r="I43" s="2">
        <f t="shared" si="3"/>
        <v>23.69038761150869</v>
      </c>
      <c r="J43" s="2">
        <f t="shared" si="4"/>
        <v>30.999447709048116</v>
      </c>
      <c r="O43" s="2">
        <f t="shared" si="5"/>
        <v>20.120176000000001</v>
      </c>
      <c r="P43" s="2">
        <f t="shared" si="6"/>
        <v>-0.77238199999999857</v>
      </c>
      <c r="R43" s="2">
        <f t="shared" si="7"/>
        <v>20.120176000000001</v>
      </c>
      <c r="S43" s="4">
        <v>0</v>
      </c>
      <c r="U43" s="2">
        <f t="shared" si="8"/>
        <v>13.903041615999999</v>
      </c>
      <c r="V43" s="2">
        <f t="shared" si="9"/>
        <v>14.224964432</v>
      </c>
    </row>
    <row r="44" spans="1:22" x14ac:dyDescent="0.25">
      <c r="A44" s="1">
        <v>4.2</v>
      </c>
      <c r="B44" s="2">
        <v>29.466999999999999</v>
      </c>
      <c r="C44" s="2">
        <v>30.998000000000001</v>
      </c>
      <c r="E44" s="2">
        <f t="shared" si="0"/>
        <v>9.4230495049504981</v>
      </c>
      <c r="F44" s="2">
        <f t="shared" si="1"/>
        <v>11.037722772277228</v>
      </c>
      <c r="H44" s="2">
        <f t="shared" si="2"/>
        <v>88.793861972747834</v>
      </c>
      <c r="I44" s="2">
        <f t="shared" si="3"/>
        <v>121.83132399764729</v>
      </c>
      <c r="J44" s="2">
        <f t="shared" si="4"/>
        <v>104.00900810508777</v>
      </c>
      <c r="O44" s="2">
        <f t="shared" si="5"/>
        <v>42.277282999999997</v>
      </c>
      <c r="P44" s="2">
        <f t="shared" si="6"/>
        <v>-0.59869700000000137</v>
      </c>
      <c r="R44" s="2">
        <f t="shared" si="7"/>
        <v>42.277282999999997</v>
      </c>
      <c r="S44" s="4">
        <v>0</v>
      </c>
      <c r="U44" s="2">
        <f t="shared" si="8"/>
        <v>29.213602552999994</v>
      </c>
      <c r="V44" s="2">
        <f t="shared" si="9"/>
        <v>29.890039080999998</v>
      </c>
    </row>
    <row r="45" spans="1:22" x14ac:dyDescent="0.25">
      <c r="A45" s="1">
        <v>4.3</v>
      </c>
      <c r="B45" s="2">
        <v>15.06</v>
      </c>
      <c r="C45" s="2">
        <v>14.734</v>
      </c>
      <c r="E45" s="2">
        <f t="shared" si="0"/>
        <v>-4.9839504950495002</v>
      </c>
      <c r="F45" s="2">
        <f t="shared" si="1"/>
        <v>-5.2262772277227736</v>
      </c>
      <c r="H45" s="2">
        <f t="shared" si="2"/>
        <v>24.839762537104157</v>
      </c>
      <c r="I45" s="2">
        <f t="shared" si="3"/>
        <v>27.313973661013641</v>
      </c>
      <c r="J45" s="2">
        <f t="shared" si="4"/>
        <v>26.047506976374848</v>
      </c>
      <c r="O45" s="2">
        <f t="shared" si="5"/>
        <v>20.823397999999997</v>
      </c>
      <c r="P45" s="2">
        <f t="shared" si="6"/>
        <v>0.46883399999999931</v>
      </c>
      <c r="R45" s="2">
        <f t="shared" si="7"/>
        <v>20.823397999999997</v>
      </c>
      <c r="S45" s="4">
        <v>0</v>
      </c>
      <c r="U45" s="2">
        <f t="shared" si="8"/>
        <v>14.388968017999996</v>
      </c>
      <c r="V45" s="2">
        <f t="shared" si="9"/>
        <v>14.722142385999998</v>
      </c>
    </row>
    <row r="46" spans="1:22" x14ac:dyDescent="0.25">
      <c r="A46" s="1">
        <v>4.4000000000000004</v>
      </c>
      <c r="B46" s="2">
        <v>11.212</v>
      </c>
      <c r="C46" s="2">
        <v>10.34</v>
      </c>
      <c r="E46" s="2">
        <f t="shared" si="0"/>
        <v>-8.8319504950495009</v>
      </c>
      <c r="F46" s="2">
        <f t="shared" si="1"/>
        <v>-9.6202772277227737</v>
      </c>
      <c r="H46" s="2">
        <f t="shared" si="2"/>
        <v>78.003349547005129</v>
      </c>
      <c r="I46" s="2">
        <f t="shared" si="3"/>
        <v>92.549733938241374</v>
      </c>
      <c r="J46" s="2">
        <f t="shared" si="4"/>
        <v>84.96581222389959</v>
      </c>
      <c r="O46" s="2">
        <f t="shared" si="5"/>
        <v>15.057872</v>
      </c>
      <c r="P46" s="2">
        <f t="shared" si="6"/>
        <v>0.78892000000000007</v>
      </c>
      <c r="R46" s="2">
        <f t="shared" si="7"/>
        <v>15.057872</v>
      </c>
      <c r="S46" s="4">
        <v>0</v>
      </c>
      <c r="U46" s="2">
        <f t="shared" si="8"/>
        <v>10.404989551999998</v>
      </c>
      <c r="V46" s="2">
        <f t="shared" si="9"/>
        <v>10.645915504</v>
      </c>
    </row>
    <row r="47" spans="1:22" x14ac:dyDescent="0.25">
      <c r="A47" s="1">
        <v>4.5</v>
      </c>
      <c r="B47" s="2">
        <v>17.577000000000002</v>
      </c>
      <c r="C47" s="2">
        <v>15.73</v>
      </c>
      <c r="E47" s="2">
        <f t="shared" si="0"/>
        <v>-2.4669504950494989</v>
      </c>
      <c r="F47" s="2">
        <f t="shared" si="1"/>
        <v>-4.2302772277227731</v>
      </c>
      <c r="H47" s="2">
        <f t="shared" si="2"/>
        <v>6.0858447450249678</v>
      </c>
      <c r="I47" s="2">
        <f t="shared" si="3"/>
        <v>17.89524542338987</v>
      </c>
      <c r="J47" s="2">
        <f t="shared" si="4"/>
        <v>10.435884501127317</v>
      </c>
      <c r="O47" s="2">
        <f t="shared" si="5"/>
        <v>23.266817</v>
      </c>
      <c r="P47" s="2">
        <f t="shared" si="6"/>
        <v>1.5722850000000008</v>
      </c>
      <c r="R47" s="2">
        <f t="shared" si="7"/>
        <v>23.266817</v>
      </c>
      <c r="S47" s="4">
        <v>0</v>
      </c>
      <c r="U47" s="2">
        <f t="shared" si="8"/>
        <v>16.077370546999997</v>
      </c>
      <c r="V47" s="2">
        <f t="shared" si="9"/>
        <v>16.449639618999999</v>
      </c>
    </row>
    <row r="48" spans="1:22" x14ac:dyDescent="0.25">
      <c r="A48" s="1">
        <v>4.5999999999999996</v>
      </c>
      <c r="B48" s="2">
        <v>25.308</v>
      </c>
      <c r="C48" s="2">
        <v>24.109000000000002</v>
      </c>
      <c r="E48" s="2">
        <f t="shared" si="0"/>
        <v>5.2640495049504992</v>
      </c>
      <c r="F48" s="2">
        <f t="shared" si="1"/>
        <v>4.1487227722772282</v>
      </c>
      <c r="H48" s="2">
        <f t="shared" si="2"/>
        <v>27.710217190569594</v>
      </c>
      <c r="I48" s="2">
        <f t="shared" si="3"/>
        <v>17.211900641211649</v>
      </c>
      <c r="J48" s="2">
        <f t="shared" si="4"/>
        <v>21.839082055582807</v>
      </c>
      <c r="O48" s="2">
        <f t="shared" si="5"/>
        <v>34.532890999999992</v>
      </c>
      <c r="P48" s="2">
        <f t="shared" si="6"/>
        <v>1.2430289999999964</v>
      </c>
      <c r="R48" s="2">
        <f t="shared" si="7"/>
        <v>34.532890999999992</v>
      </c>
      <c r="S48" s="4">
        <v>0</v>
      </c>
      <c r="U48" s="2">
        <f t="shared" si="8"/>
        <v>23.862227680999993</v>
      </c>
      <c r="V48" s="2">
        <f t="shared" si="9"/>
        <v>24.414753936999993</v>
      </c>
    </row>
    <row r="49" spans="1:22" x14ac:dyDescent="0.25">
      <c r="A49" s="1">
        <v>4.7</v>
      </c>
      <c r="B49" s="2">
        <v>29.713000000000001</v>
      </c>
      <c r="C49" s="2">
        <v>27.265999999999998</v>
      </c>
      <c r="E49" s="2">
        <f t="shared" si="0"/>
        <v>9.6690495049505003</v>
      </c>
      <c r="F49" s="2">
        <f t="shared" si="1"/>
        <v>7.3057227722772247</v>
      </c>
      <c r="H49" s="2">
        <f t="shared" si="2"/>
        <v>93.490518329183516</v>
      </c>
      <c r="I49" s="2">
        <f t="shared" si="3"/>
        <v>53.373585225370014</v>
      </c>
      <c r="J49" s="2">
        <f t="shared" si="4"/>
        <v>70.639395154592691</v>
      </c>
      <c r="O49" s="2">
        <f t="shared" si="5"/>
        <v>39.808744999999995</v>
      </c>
      <c r="P49" s="2">
        <f t="shared" si="6"/>
        <v>2.1858610000000027</v>
      </c>
      <c r="R49" s="2">
        <f t="shared" si="7"/>
        <v>39.808744999999995</v>
      </c>
      <c r="S49" s="4">
        <v>0</v>
      </c>
      <c r="U49" s="2">
        <f t="shared" si="8"/>
        <v>27.507842794999995</v>
      </c>
      <c r="V49" s="2">
        <f t="shared" si="9"/>
        <v>28.144782714999995</v>
      </c>
    </row>
    <row r="50" spans="1:22" x14ac:dyDescent="0.25">
      <c r="A50" s="1">
        <v>4.8</v>
      </c>
      <c r="B50" s="2">
        <v>17.760000000000002</v>
      </c>
      <c r="C50" s="2">
        <v>19.539000000000001</v>
      </c>
      <c r="E50" s="2">
        <f t="shared" si="0"/>
        <v>-2.2839504950494991</v>
      </c>
      <c r="F50" s="2">
        <f t="shared" si="1"/>
        <v>-0.4212772277227721</v>
      </c>
      <c r="H50" s="2">
        <f t="shared" si="2"/>
        <v>5.2164298638368516</v>
      </c>
      <c r="I50" s="2">
        <f t="shared" si="3"/>
        <v>0.17747450259778438</v>
      </c>
      <c r="J50" s="2">
        <f t="shared" si="4"/>
        <v>0.96217633281050585</v>
      </c>
      <c r="O50" s="2">
        <f t="shared" si="5"/>
        <v>26.086233</v>
      </c>
      <c r="P50" s="2">
        <f t="shared" si="6"/>
        <v>-0.95936099999999946</v>
      </c>
      <c r="R50" s="2">
        <f t="shared" si="7"/>
        <v>26.086233</v>
      </c>
      <c r="S50" s="4">
        <v>0</v>
      </c>
      <c r="U50" s="2">
        <f t="shared" si="8"/>
        <v>18.025587002999998</v>
      </c>
      <c r="V50" s="2">
        <f t="shared" si="9"/>
        <v>18.442966730999999</v>
      </c>
    </row>
    <row r="51" spans="1:22" x14ac:dyDescent="0.25">
      <c r="A51" s="1">
        <v>4.9000000000000004</v>
      </c>
      <c r="B51" s="2">
        <v>24.881</v>
      </c>
      <c r="C51" s="2">
        <v>23.94</v>
      </c>
      <c r="E51" s="2">
        <f t="shared" si="0"/>
        <v>4.8370495049504996</v>
      </c>
      <c r="F51" s="2">
        <f t="shared" si="1"/>
        <v>3.9797227722772277</v>
      </c>
      <c r="H51" s="2">
        <f t="shared" si="2"/>
        <v>23.397047913341872</v>
      </c>
      <c r="I51" s="2">
        <f t="shared" si="3"/>
        <v>15.838193344181942</v>
      </c>
      <c r="J51" s="2">
        <f t="shared" si="4"/>
        <v>19.250116065483795</v>
      </c>
      <c r="O51" s="2">
        <f t="shared" si="5"/>
        <v>34.118351000000004</v>
      </c>
      <c r="P51" s="2">
        <f t="shared" si="6"/>
        <v>1.0558550000000011</v>
      </c>
      <c r="R51" s="2">
        <f t="shared" si="7"/>
        <v>34.118351000000004</v>
      </c>
      <c r="S51" s="4">
        <v>0</v>
      </c>
      <c r="U51" s="2">
        <f t="shared" si="8"/>
        <v>23.575780541</v>
      </c>
      <c r="V51" s="2">
        <f t="shared" si="9"/>
        <v>24.121674157000001</v>
      </c>
    </row>
    <row r="52" spans="1:22" x14ac:dyDescent="0.25">
      <c r="A52" s="1">
        <v>5</v>
      </c>
      <c r="B52" s="2">
        <v>15.629</v>
      </c>
      <c r="C52" s="2">
        <v>16.651</v>
      </c>
      <c r="E52" s="2">
        <f t="shared" si="0"/>
        <v>-4.4149504950495011</v>
      </c>
      <c r="F52" s="2">
        <f t="shared" si="1"/>
        <v>-3.3092772277227738</v>
      </c>
      <c r="H52" s="2">
        <f t="shared" si="2"/>
        <v>19.491787873737835</v>
      </c>
      <c r="I52" s="2">
        <f t="shared" si="3"/>
        <v>10.951315769924527</v>
      </c>
      <c r="J52" s="2">
        <f t="shared" si="4"/>
        <v>14.6102951347907</v>
      </c>
      <c r="O52" s="2">
        <f t="shared" si="5"/>
        <v>22.571895999999999</v>
      </c>
      <c r="P52" s="2">
        <f t="shared" si="6"/>
        <v>-0.46431399999999989</v>
      </c>
      <c r="R52" s="2">
        <f t="shared" si="7"/>
        <v>22.571895999999999</v>
      </c>
      <c r="S52" s="4">
        <v>0</v>
      </c>
      <c r="U52" s="2">
        <f t="shared" si="8"/>
        <v>15.597180135999999</v>
      </c>
      <c r="V52" s="2">
        <f t="shared" si="9"/>
        <v>15.958330471999998</v>
      </c>
    </row>
    <row r="53" spans="1:22" x14ac:dyDescent="0.25">
      <c r="A53" s="1">
        <v>5.0999999999999996</v>
      </c>
      <c r="B53" s="2">
        <v>18.158999999999999</v>
      </c>
      <c r="C53" s="2">
        <v>16.465</v>
      </c>
      <c r="E53" s="2">
        <f t="shared" si="0"/>
        <v>-1.8849504950495017</v>
      </c>
      <c r="F53" s="2">
        <f t="shared" si="1"/>
        <v>-3.4952772277227737</v>
      </c>
      <c r="H53" s="2">
        <f t="shared" si="2"/>
        <v>3.5530383687873619</v>
      </c>
      <c r="I53" s="2">
        <f t="shared" si="3"/>
        <v>12.216962898637398</v>
      </c>
      <c r="J53" s="2">
        <f t="shared" si="4"/>
        <v>6.5884245407312925</v>
      </c>
      <c r="O53" s="2">
        <f t="shared" si="5"/>
        <v>24.188623999999997</v>
      </c>
      <c r="P53" s="2">
        <f t="shared" si="6"/>
        <v>1.4746500000000005</v>
      </c>
      <c r="R53" s="2">
        <f t="shared" si="7"/>
        <v>24.188623999999997</v>
      </c>
      <c r="S53" s="4">
        <v>0</v>
      </c>
      <c r="U53" s="2">
        <f t="shared" si="8"/>
        <v>16.714339183999996</v>
      </c>
      <c r="V53" s="2">
        <f t="shared" si="9"/>
        <v>17.101357167999996</v>
      </c>
    </row>
    <row r="54" spans="1:22" x14ac:dyDescent="0.25">
      <c r="A54" s="1">
        <v>5.2</v>
      </c>
      <c r="B54" s="2">
        <v>20.437999999999999</v>
      </c>
      <c r="C54" s="2">
        <v>17.949000000000002</v>
      </c>
      <c r="E54" s="2">
        <f t="shared" si="0"/>
        <v>0.39404950495049818</v>
      </c>
      <c r="F54" s="2">
        <f t="shared" si="1"/>
        <v>-2.011277227722772</v>
      </c>
      <c r="H54" s="2">
        <f t="shared" si="2"/>
        <v>0.15527501235173269</v>
      </c>
      <c r="I54" s="2">
        <f t="shared" si="3"/>
        <v>4.0452360867561987</v>
      </c>
      <c r="J54" s="2">
        <f t="shared" si="4"/>
        <v>-0.79254279590236865</v>
      </c>
      <c r="O54" s="2">
        <f t="shared" si="5"/>
        <v>26.812601000000001</v>
      </c>
      <c r="P54" s="2">
        <f t="shared" si="6"/>
        <v>2.0668189999999989</v>
      </c>
      <c r="R54" s="2">
        <f t="shared" si="7"/>
        <v>26.812601000000001</v>
      </c>
      <c r="S54" s="4">
        <v>0</v>
      </c>
      <c r="U54" s="2">
        <f t="shared" si="8"/>
        <v>18.527507290999999</v>
      </c>
      <c r="V54" s="2">
        <f t="shared" si="9"/>
        <v>18.956508907</v>
      </c>
    </row>
    <row r="55" spans="1:22" x14ac:dyDescent="0.25">
      <c r="A55" s="1">
        <v>5.3</v>
      </c>
      <c r="B55" s="2">
        <v>25.722000000000001</v>
      </c>
      <c r="C55" s="2">
        <v>26.861999999999998</v>
      </c>
      <c r="E55" s="2">
        <f t="shared" si="0"/>
        <v>5.6780495049505006</v>
      </c>
      <c r="F55" s="2">
        <f t="shared" si="1"/>
        <v>6.9017227722772247</v>
      </c>
      <c r="H55" s="2">
        <f t="shared" si="2"/>
        <v>32.240246180668628</v>
      </c>
      <c r="I55" s="2">
        <f t="shared" si="3"/>
        <v>47.633777225370018</v>
      </c>
      <c r="J55" s="2">
        <f t="shared" si="4"/>
        <v>39.188323570434292</v>
      </c>
      <c r="O55" s="2">
        <f t="shared" si="5"/>
        <v>36.765335999999998</v>
      </c>
      <c r="P55" s="2">
        <f t="shared" si="6"/>
        <v>-0.38530799999999843</v>
      </c>
      <c r="R55" s="2">
        <f t="shared" si="7"/>
        <v>36.765335999999998</v>
      </c>
      <c r="S55" s="4">
        <v>0</v>
      </c>
      <c r="U55" s="2">
        <f t="shared" si="8"/>
        <v>25.404847175999997</v>
      </c>
      <c r="V55" s="2">
        <f t="shared" si="9"/>
        <v>25.993092551999997</v>
      </c>
    </row>
    <row r="56" spans="1:22" x14ac:dyDescent="0.25">
      <c r="A56" s="1">
        <v>5.4</v>
      </c>
      <c r="B56" s="2">
        <v>15.81</v>
      </c>
      <c r="C56" s="2">
        <v>13.971</v>
      </c>
      <c r="E56" s="2">
        <f t="shared" si="0"/>
        <v>-4.2339504950495002</v>
      </c>
      <c r="F56" s="2">
        <f t="shared" si="1"/>
        <v>-5.9892772277227735</v>
      </c>
      <c r="H56" s="2">
        <f t="shared" si="2"/>
        <v>17.926336794529906</v>
      </c>
      <c r="I56" s="2">
        <f t="shared" si="3"/>
        <v>35.871441710518589</v>
      </c>
      <c r="J56" s="2">
        <f t="shared" si="4"/>
        <v>25.358303283305535</v>
      </c>
      <c r="O56" s="2">
        <f t="shared" si="5"/>
        <v>20.802206999999999</v>
      </c>
      <c r="P56" s="2">
        <f t="shared" si="6"/>
        <v>1.5384210000000014</v>
      </c>
      <c r="R56" s="2">
        <f t="shared" si="7"/>
        <v>20.802206999999999</v>
      </c>
      <c r="S56" s="4">
        <v>0</v>
      </c>
      <c r="U56" s="2">
        <f t="shared" si="8"/>
        <v>14.374325036999998</v>
      </c>
      <c r="V56" s="2">
        <f t="shared" si="9"/>
        <v>14.707160348999999</v>
      </c>
    </row>
    <row r="57" spans="1:22" x14ac:dyDescent="0.25">
      <c r="A57" s="1">
        <v>5.5</v>
      </c>
      <c r="B57" s="2">
        <v>15.978</v>
      </c>
      <c r="C57" s="2">
        <v>16.510000000000002</v>
      </c>
      <c r="E57" s="2">
        <f t="shared" si="0"/>
        <v>-4.0659504950495009</v>
      </c>
      <c r="F57" s="2">
        <f t="shared" si="1"/>
        <v>-3.450277227722772</v>
      </c>
      <c r="H57" s="2">
        <f t="shared" si="2"/>
        <v>16.531953428193283</v>
      </c>
      <c r="I57" s="2">
        <f t="shared" si="3"/>
        <v>11.904412948142337</v>
      </c>
      <c r="J57" s="2">
        <f t="shared" si="4"/>
        <v>14.028656402117424</v>
      </c>
      <c r="O57" s="2">
        <f t="shared" si="5"/>
        <v>22.713367999999999</v>
      </c>
      <c r="P57" s="2">
        <f t="shared" si="6"/>
        <v>-0.11622000000000021</v>
      </c>
      <c r="R57" s="2">
        <f t="shared" si="7"/>
        <v>22.713367999999999</v>
      </c>
      <c r="S57" s="4">
        <v>0</v>
      </c>
      <c r="U57" s="2">
        <f t="shared" si="8"/>
        <v>15.694937287999998</v>
      </c>
      <c r="V57" s="2">
        <f t="shared" si="9"/>
        <v>16.058351175999999</v>
      </c>
    </row>
    <row r="58" spans="1:22" x14ac:dyDescent="0.25">
      <c r="A58" s="1">
        <v>5.6</v>
      </c>
      <c r="B58" s="2">
        <v>25.934000000000001</v>
      </c>
      <c r="C58" s="2">
        <v>27.719000000000001</v>
      </c>
      <c r="E58" s="2">
        <f t="shared" si="0"/>
        <v>5.8900495049505004</v>
      </c>
      <c r="F58" s="2">
        <f t="shared" si="1"/>
        <v>7.7587227722772276</v>
      </c>
      <c r="H58" s="2">
        <f t="shared" si="2"/>
        <v>34.692683170767637</v>
      </c>
      <c r="I58" s="2">
        <f t="shared" si="3"/>
        <v>60.197779057053225</v>
      </c>
      <c r="J58" s="2">
        <f t="shared" si="4"/>
        <v>45.699261223899661</v>
      </c>
      <c r="O58" s="2">
        <f t="shared" si="5"/>
        <v>37.517726999999994</v>
      </c>
      <c r="P58" s="2">
        <f t="shared" si="6"/>
        <v>-0.83277100000000104</v>
      </c>
      <c r="R58" s="2">
        <f t="shared" si="7"/>
        <v>37.517726999999994</v>
      </c>
      <c r="S58" s="4">
        <v>0</v>
      </c>
      <c r="U58" s="2">
        <f t="shared" si="8"/>
        <v>25.924749356999993</v>
      </c>
      <c r="V58" s="2">
        <f t="shared" si="9"/>
        <v>26.525032988999993</v>
      </c>
    </row>
    <row r="59" spans="1:22" x14ac:dyDescent="0.25">
      <c r="A59" s="1">
        <v>5.7</v>
      </c>
      <c r="B59" s="2">
        <v>25.538</v>
      </c>
      <c r="C59" s="2">
        <v>27.388000000000002</v>
      </c>
      <c r="E59" s="2">
        <f t="shared" si="0"/>
        <v>5.4940495049504996</v>
      </c>
      <c r="F59" s="2">
        <f t="shared" si="1"/>
        <v>7.4277227722772281</v>
      </c>
      <c r="H59" s="2">
        <f t="shared" si="2"/>
        <v>30.184579962846829</v>
      </c>
      <c r="I59" s="2">
        <f t="shared" si="3"/>
        <v>55.171065581805713</v>
      </c>
      <c r="J59" s="2">
        <f t="shared" si="4"/>
        <v>40.808276619939257</v>
      </c>
      <c r="O59" s="2">
        <f t="shared" si="5"/>
        <v>37.010074000000003</v>
      </c>
      <c r="P59" s="2">
        <f t="shared" si="6"/>
        <v>-0.88454199999999972</v>
      </c>
      <c r="R59" s="2">
        <f t="shared" si="7"/>
        <v>37.010074000000003</v>
      </c>
      <c r="S59" s="4">
        <v>0</v>
      </c>
      <c r="U59" s="2">
        <f t="shared" si="8"/>
        <v>25.573961134000001</v>
      </c>
      <c r="V59" s="2">
        <f t="shared" si="9"/>
        <v>26.166122317999999</v>
      </c>
    </row>
    <row r="60" spans="1:22" x14ac:dyDescent="0.25">
      <c r="A60" s="1">
        <v>5.8</v>
      </c>
      <c r="B60" s="2">
        <v>15.964</v>
      </c>
      <c r="C60" s="2">
        <v>15.691000000000001</v>
      </c>
      <c r="E60" s="2">
        <f t="shared" si="0"/>
        <v>-4.0799504950495002</v>
      </c>
      <c r="F60" s="2">
        <f t="shared" si="1"/>
        <v>-4.2692772277227728</v>
      </c>
      <c r="H60" s="2">
        <f t="shared" si="2"/>
        <v>16.645996042054662</v>
      </c>
      <c r="I60" s="2">
        <f t="shared" si="3"/>
        <v>18.226728047152246</v>
      </c>
      <c r="J60" s="2">
        <f t="shared" si="4"/>
        <v>17.418439738751086</v>
      </c>
      <c r="O60" s="2">
        <f t="shared" si="5"/>
        <v>22.124661</v>
      </c>
      <c r="P60" s="2">
        <f t="shared" si="6"/>
        <v>0.44625100000000018</v>
      </c>
      <c r="R60" s="2">
        <f t="shared" si="7"/>
        <v>22.124661</v>
      </c>
      <c r="S60" s="4">
        <v>0</v>
      </c>
      <c r="U60" s="2">
        <f t="shared" si="8"/>
        <v>15.288140750999998</v>
      </c>
      <c r="V60" s="2">
        <f t="shared" si="9"/>
        <v>15.642135326999998</v>
      </c>
    </row>
    <row r="61" spans="1:22" x14ac:dyDescent="0.25">
      <c r="A61" s="1">
        <v>5.9</v>
      </c>
      <c r="B61" s="2">
        <v>29.657</v>
      </c>
      <c r="C61" s="2">
        <v>27.420999999999999</v>
      </c>
      <c r="E61" s="2">
        <f t="shared" si="0"/>
        <v>9.6130495049504994</v>
      </c>
      <c r="F61" s="2">
        <f t="shared" si="1"/>
        <v>7.4607227722772258</v>
      </c>
      <c r="H61" s="2">
        <f t="shared" si="2"/>
        <v>92.410720784629035</v>
      </c>
      <c r="I61" s="2">
        <f t="shared" si="3"/>
        <v>55.662384284775975</v>
      </c>
      <c r="J61" s="2">
        <f t="shared" si="4"/>
        <v>71.720297352612505</v>
      </c>
      <c r="O61" s="2">
        <f t="shared" si="5"/>
        <v>39.879633999999996</v>
      </c>
      <c r="P61" s="2">
        <f t="shared" si="6"/>
        <v>2.0374760000000016</v>
      </c>
      <c r="R61" s="2">
        <f t="shared" si="7"/>
        <v>39.879633999999996</v>
      </c>
      <c r="S61" s="4">
        <v>0</v>
      </c>
      <c r="U61" s="2">
        <f t="shared" si="8"/>
        <v>27.556827093999996</v>
      </c>
      <c r="V61" s="2">
        <f t="shared" si="9"/>
        <v>28.194901237999996</v>
      </c>
    </row>
    <row r="62" spans="1:22" x14ac:dyDescent="0.25">
      <c r="A62" s="1">
        <v>6</v>
      </c>
      <c r="B62" s="2">
        <v>21.477</v>
      </c>
      <c r="C62" s="2">
        <v>19.138999999999999</v>
      </c>
      <c r="E62" s="2">
        <f t="shared" si="0"/>
        <v>1.4330495049504997</v>
      </c>
      <c r="F62" s="2">
        <f t="shared" si="1"/>
        <v>-0.82127722772277423</v>
      </c>
      <c r="H62" s="2">
        <f t="shared" si="2"/>
        <v>2.0536308836388719</v>
      </c>
      <c r="I62" s="2">
        <f t="shared" si="3"/>
        <v>0.67449628477600554</v>
      </c>
      <c r="J62" s="2">
        <f t="shared" si="4"/>
        <v>-1.1769309246152404</v>
      </c>
      <c r="O62" s="2">
        <f t="shared" si="5"/>
        <v>28.371879999999997</v>
      </c>
      <c r="P62" s="2">
        <f t="shared" si="6"/>
        <v>1.9778940000000009</v>
      </c>
      <c r="R62" s="2">
        <f t="shared" si="7"/>
        <v>28.371879999999997</v>
      </c>
      <c r="S62" s="4">
        <v>0</v>
      </c>
      <c r="U62" s="2">
        <f t="shared" si="8"/>
        <v>19.604969079999996</v>
      </c>
      <c r="V62" s="2">
        <f t="shared" si="9"/>
        <v>20.058919159999999</v>
      </c>
    </row>
    <row r="63" spans="1:22" x14ac:dyDescent="0.25">
      <c r="A63" s="1">
        <v>6.1</v>
      </c>
      <c r="B63" s="2">
        <v>14.27</v>
      </c>
      <c r="C63" s="2">
        <v>14.073</v>
      </c>
      <c r="E63" s="2">
        <f t="shared" si="0"/>
        <v>-5.7739504950495011</v>
      </c>
      <c r="F63" s="2">
        <f t="shared" si="1"/>
        <v>-5.8872772277227732</v>
      </c>
      <c r="H63" s="2">
        <f t="shared" si="2"/>
        <v>33.338504319282379</v>
      </c>
      <c r="I63" s="2">
        <f t="shared" si="3"/>
        <v>34.660033156063143</v>
      </c>
      <c r="J63" s="2">
        <f t="shared" si="4"/>
        <v>33.992847263503563</v>
      </c>
      <c r="O63" s="2">
        <f t="shared" si="5"/>
        <v>19.810181</v>
      </c>
      <c r="P63" s="2">
        <f t="shared" si="6"/>
        <v>0.36602300000000021</v>
      </c>
      <c r="R63" s="2">
        <f t="shared" si="7"/>
        <v>19.810181</v>
      </c>
      <c r="S63" s="4">
        <v>0</v>
      </c>
      <c r="U63" s="2">
        <f t="shared" si="8"/>
        <v>13.688835071</v>
      </c>
      <c r="V63" s="2">
        <f t="shared" si="9"/>
        <v>14.005797966999999</v>
      </c>
    </row>
    <row r="64" spans="1:22" x14ac:dyDescent="0.25">
      <c r="A64" s="1">
        <v>6.2</v>
      </c>
      <c r="B64" s="2">
        <v>27.79</v>
      </c>
      <c r="C64" s="2">
        <v>28.381</v>
      </c>
      <c r="E64" s="2">
        <f t="shared" si="0"/>
        <v>7.7460495049504985</v>
      </c>
      <c r="F64" s="2">
        <f t="shared" si="1"/>
        <v>8.4207227722772267</v>
      </c>
      <c r="H64" s="2">
        <f t="shared" si="2"/>
        <v>60.001282933143862</v>
      </c>
      <c r="I64" s="2">
        <f t="shared" si="3"/>
        <v>70.908572007548258</v>
      </c>
      <c r="J64" s="2">
        <f t="shared" si="4"/>
        <v>65.227335461523396</v>
      </c>
      <c r="O64" s="2">
        <f t="shared" si="5"/>
        <v>39.268256999999991</v>
      </c>
      <c r="P64" s="2">
        <f t="shared" si="6"/>
        <v>3.1531000000001086E-2</v>
      </c>
      <c r="R64" s="2">
        <f t="shared" si="7"/>
        <v>39.268256999999991</v>
      </c>
      <c r="S64" s="4">
        <v>0</v>
      </c>
      <c r="U64" s="2">
        <f t="shared" si="8"/>
        <v>27.134365586999991</v>
      </c>
      <c r="V64" s="2">
        <f t="shared" si="9"/>
        <v>27.762657698999991</v>
      </c>
    </row>
    <row r="65" spans="1:22" x14ac:dyDescent="0.25">
      <c r="A65" s="1">
        <v>6.3</v>
      </c>
      <c r="B65" s="2">
        <v>12.534000000000001</v>
      </c>
      <c r="C65" s="2">
        <v>11.537000000000001</v>
      </c>
      <c r="E65" s="2">
        <f t="shared" si="0"/>
        <v>-7.5099504950495</v>
      </c>
      <c r="F65" s="2">
        <f t="shared" si="1"/>
        <v>-8.4232772277227728</v>
      </c>
      <c r="H65" s="2">
        <f t="shared" si="2"/>
        <v>56.39935643809423</v>
      </c>
      <c r="I65" s="2">
        <f t="shared" si="3"/>
        <v>70.951599255073035</v>
      </c>
      <c r="J65" s="2">
        <f t="shared" si="4"/>
        <v>63.258394986275817</v>
      </c>
      <c r="O65" s="2">
        <f t="shared" si="5"/>
        <v>16.817653</v>
      </c>
      <c r="P65" s="2">
        <f t="shared" si="6"/>
        <v>0.89744699999999966</v>
      </c>
      <c r="R65" s="2">
        <f t="shared" si="7"/>
        <v>16.817653</v>
      </c>
      <c r="S65" s="4">
        <v>0</v>
      </c>
      <c r="U65" s="2">
        <f t="shared" si="8"/>
        <v>11.620998222999999</v>
      </c>
      <c r="V65" s="2">
        <f t="shared" si="9"/>
        <v>11.890080671</v>
      </c>
    </row>
    <row r="66" spans="1:22" x14ac:dyDescent="0.25">
      <c r="A66" s="1">
        <v>6.4</v>
      </c>
      <c r="B66" s="2">
        <v>25.300999999999998</v>
      </c>
      <c r="C66" s="2">
        <v>27.565999999999999</v>
      </c>
      <c r="E66" s="2">
        <f t="shared" si="0"/>
        <v>5.2570495049504977</v>
      </c>
      <c r="F66" s="2">
        <f t="shared" si="1"/>
        <v>7.6057227722772254</v>
      </c>
      <c r="H66" s="2">
        <f t="shared" si="2"/>
        <v>27.636569497500272</v>
      </c>
      <c r="I66" s="2">
        <f t="shared" si="3"/>
        <v>57.847018888736365</v>
      </c>
      <c r="J66" s="2">
        <f t="shared" si="4"/>
        <v>39.983661134790715</v>
      </c>
      <c r="O66" s="2">
        <f t="shared" si="5"/>
        <v>36.972152999999992</v>
      </c>
      <c r="P66" s="2">
        <f t="shared" si="6"/>
        <v>-1.1784190000000017</v>
      </c>
      <c r="R66" s="2">
        <f t="shared" si="7"/>
        <v>36.972152999999992</v>
      </c>
      <c r="S66" s="4">
        <v>0</v>
      </c>
      <c r="U66" s="2">
        <f t="shared" si="8"/>
        <v>25.547757722999993</v>
      </c>
      <c r="V66" s="2">
        <f t="shared" si="9"/>
        <v>26.139312170999993</v>
      </c>
    </row>
    <row r="67" spans="1:22" x14ac:dyDescent="0.25">
      <c r="A67" s="1">
        <v>6.5</v>
      </c>
      <c r="B67" s="2">
        <v>23.08</v>
      </c>
      <c r="C67" s="2">
        <v>23.119</v>
      </c>
      <c r="E67" s="2">
        <f t="shared" ref="E67:E102" si="10">B67-$B$105</f>
        <v>3.0360495049504976</v>
      </c>
      <c r="F67" s="2">
        <f t="shared" ref="F67:F102" si="11">C67-$C$105</f>
        <v>3.1587227722772262</v>
      </c>
      <c r="H67" s="2">
        <f t="shared" ref="H67:H102" si="12">E67^2</f>
        <v>9.2175965965101625</v>
      </c>
      <c r="I67" s="2">
        <f t="shared" ref="I67:I102" si="13">F67^2</f>
        <v>9.977529552102725</v>
      </c>
      <c r="J67" s="2">
        <f t="shared" ref="J67:J102" si="14">E67*F67</f>
        <v>9.5900387090481356</v>
      </c>
      <c r="O67" s="2">
        <f t="shared" ref="O67:O102" si="15">$L$17*B67+$M$17*C67</f>
        <v>32.293413000000001</v>
      </c>
      <c r="P67" s="2">
        <f t="shared" ref="P67:P102" si="16">$L$18*B67+$M$18*C67</f>
        <v>0.34201900000000052</v>
      </c>
      <c r="R67" s="2">
        <f t="shared" ref="R67:R102" si="17">$L$25*B67+$M$25*C67</f>
        <v>32.293413000000001</v>
      </c>
      <c r="S67" s="4">
        <v>0</v>
      </c>
      <c r="U67" s="2">
        <f t="shared" ref="U67:U102" si="18">$L$22*R67</f>
        <v>22.314748382999998</v>
      </c>
      <c r="V67" s="2">
        <f t="shared" ref="V67:V102" si="19">$L$23*R67</f>
        <v>22.831442990999999</v>
      </c>
    </row>
    <row r="68" spans="1:22" x14ac:dyDescent="0.25">
      <c r="A68" s="1">
        <v>6.6</v>
      </c>
      <c r="B68" s="2">
        <v>17.670000000000002</v>
      </c>
      <c r="C68" s="2">
        <v>19.038</v>
      </c>
      <c r="E68" s="2">
        <f t="shared" si="10"/>
        <v>-2.373950495049499</v>
      </c>
      <c r="F68" s="2">
        <f t="shared" si="11"/>
        <v>-0.92227722772277332</v>
      </c>
      <c r="H68" s="2">
        <f t="shared" si="12"/>
        <v>5.635640952945761</v>
      </c>
      <c r="I68" s="2">
        <f t="shared" si="13"/>
        <v>0.85059528477600432</v>
      </c>
      <c r="J68" s="2">
        <f t="shared" si="14"/>
        <v>2.1894404813253572</v>
      </c>
      <c r="O68" s="2">
        <f t="shared" si="15"/>
        <v>25.669836</v>
      </c>
      <c r="P68" s="2">
        <f t="shared" si="16"/>
        <v>-0.67351199999999878</v>
      </c>
      <c r="R68" s="2">
        <f t="shared" si="17"/>
        <v>25.669836</v>
      </c>
      <c r="S68" s="4">
        <v>0</v>
      </c>
      <c r="U68" s="2">
        <f t="shared" si="18"/>
        <v>17.737856676</v>
      </c>
      <c r="V68" s="2">
        <f t="shared" si="19"/>
        <v>18.148574052000001</v>
      </c>
    </row>
    <row r="69" spans="1:22" x14ac:dyDescent="0.25">
      <c r="A69" s="1">
        <v>6.7</v>
      </c>
      <c r="B69" s="2">
        <v>25.065000000000001</v>
      </c>
      <c r="C69" s="2">
        <v>24.652000000000001</v>
      </c>
      <c r="E69" s="2">
        <f t="shared" si="10"/>
        <v>5.0210495049505006</v>
      </c>
      <c r="F69" s="2">
        <f t="shared" si="11"/>
        <v>4.6917227722772274</v>
      </c>
      <c r="H69" s="2">
        <f t="shared" si="12"/>
        <v>25.210938131163669</v>
      </c>
      <c r="I69" s="2">
        <f t="shared" si="13"/>
        <v>22.012262571904714</v>
      </c>
      <c r="J69" s="2">
        <f t="shared" si="14"/>
        <v>23.557372303107563</v>
      </c>
      <c r="O69" s="2">
        <f t="shared" si="15"/>
        <v>34.748879000000002</v>
      </c>
      <c r="P69" s="2">
        <f t="shared" si="16"/>
        <v>0.68972700000000131</v>
      </c>
      <c r="R69" s="2">
        <f t="shared" si="17"/>
        <v>34.748879000000002</v>
      </c>
      <c r="S69" s="4">
        <v>0</v>
      </c>
      <c r="U69" s="2">
        <f t="shared" si="18"/>
        <v>24.011475389000001</v>
      </c>
      <c r="V69" s="2">
        <f t="shared" si="19"/>
        <v>24.567457452999999</v>
      </c>
    </row>
    <row r="70" spans="1:22" x14ac:dyDescent="0.25">
      <c r="A70" s="1">
        <v>6.8</v>
      </c>
      <c r="B70" s="2">
        <v>11.712</v>
      </c>
      <c r="C70" s="2">
        <v>12.651999999999999</v>
      </c>
      <c r="E70" s="2">
        <f t="shared" si="10"/>
        <v>-8.3319504950495009</v>
      </c>
      <c r="F70" s="2">
        <f t="shared" si="11"/>
        <v>-7.3082772277227743</v>
      </c>
      <c r="H70" s="2">
        <f t="shared" si="12"/>
        <v>69.421399051955618</v>
      </c>
      <c r="I70" s="2">
        <f t="shared" si="13"/>
        <v>53.410916037251283</v>
      </c>
      <c r="J70" s="2">
        <f t="shared" si="14"/>
        <v>60.89220406548376</v>
      </c>
      <c r="O70" s="2">
        <f t="shared" si="15"/>
        <v>17.037955999999998</v>
      </c>
      <c r="P70" s="2">
        <f t="shared" si="16"/>
        <v>-0.46966800000000042</v>
      </c>
      <c r="R70" s="2">
        <f t="shared" si="17"/>
        <v>17.037955999999998</v>
      </c>
      <c r="S70" s="4">
        <v>0</v>
      </c>
      <c r="U70" s="2">
        <f t="shared" si="18"/>
        <v>11.773227595999998</v>
      </c>
      <c r="V70" s="2">
        <f t="shared" si="19"/>
        <v>12.045834891999998</v>
      </c>
    </row>
    <row r="71" spans="1:22" x14ac:dyDescent="0.25">
      <c r="A71" s="1">
        <v>6.9</v>
      </c>
      <c r="B71" s="2">
        <v>28.19</v>
      </c>
      <c r="C71" s="2">
        <v>28.2</v>
      </c>
      <c r="E71" s="2">
        <f t="shared" si="10"/>
        <v>8.1460495049505006</v>
      </c>
      <c r="F71" s="2">
        <f t="shared" si="11"/>
        <v>8.2397227722772257</v>
      </c>
      <c r="H71" s="2">
        <f t="shared" si="12"/>
        <v>66.358122537104293</v>
      </c>
      <c r="I71" s="2">
        <f t="shared" si="13"/>
        <v>67.893031363983894</v>
      </c>
      <c r="J71" s="2">
        <f t="shared" si="14"/>
        <v>67.121189610038257</v>
      </c>
      <c r="O71" s="2">
        <f t="shared" si="15"/>
        <v>39.416689999999996</v>
      </c>
      <c r="P71" s="2">
        <f t="shared" si="16"/>
        <v>0.44405000000000427</v>
      </c>
      <c r="R71" s="2">
        <f t="shared" si="17"/>
        <v>39.416689999999996</v>
      </c>
      <c r="S71" s="4">
        <v>0</v>
      </c>
      <c r="U71" s="2">
        <f t="shared" si="18"/>
        <v>27.236932789999994</v>
      </c>
      <c r="V71" s="2">
        <f t="shared" si="19"/>
        <v>27.867599829999996</v>
      </c>
    </row>
    <row r="72" spans="1:22" x14ac:dyDescent="0.25">
      <c r="A72" s="1">
        <v>7</v>
      </c>
      <c r="B72" s="2">
        <v>22.263000000000002</v>
      </c>
      <c r="C72" s="2">
        <v>20.997</v>
      </c>
      <c r="E72" s="2">
        <f t="shared" si="10"/>
        <v>2.219049504950501</v>
      </c>
      <c r="F72" s="2">
        <f t="shared" si="11"/>
        <v>1.0367227722772263</v>
      </c>
      <c r="H72" s="2">
        <f t="shared" si="12"/>
        <v>4.9241807054210636</v>
      </c>
      <c r="I72" s="2">
        <f t="shared" si="13"/>
        <v>1.0747941065581776</v>
      </c>
      <c r="J72" s="2">
        <f t="shared" si="14"/>
        <v>2.3005391545926899</v>
      </c>
      <c r="O72" s="2">
        <f t="shared" si="15"/>
        <v>30.228611999999998</v>
      </c>
      <c r="P72" s="2">
        <f t="shared" si="16"/>
        <v>1.2411420000000017</v>
      </c>
      <c r="R72" s="2">
        <f t="shared" si="17"/>
        <v>30.228611999999998</v>
      </c>
      <c r="S72" s="4">
        <v>0</v>
      </c>
      <c r="U72" s="2">
        <f t="shared" si="18"/>
        <v>20.887970891999998</v>
      </c>
      <c r="V72" s="2">
        <f t="shared" si="19"/>
        <v>21.371628683999997</v>
      </c>
    </row>
    <row r="73" spans="1:22" x14ac:dyDescent="0.25">
      <c r="A73" s="1">
        <v>7.1</v>
      </c>
      <c r="B73" s="2">
        <v>25.635999999999999</v>
      </c>
      <c r="C73" s="2">
        <v>25.98</v>
      </c>
      <c r="E73" s="2">
        <f t="shared" si="10"/>
        <v>5.5920495049504986</v>
      </c>
      <c r="F73" s="2">
        <f t="shared" si="11"/>
        <v>6.0197227722772269</v>
      </c>
      <c r="H73" s="2">
        <f t="shared" si="12"/>
        <v>31.271017665817116</v>
      </c>
      <c r="I73" s="2">
        <f t="shared" si="13"/>
        <v>36.23706225507302</v>
      </c>
      <c r="J73" s="2">
        <f t="shared" si="14"/>
        <v>33.662587748652108</v>
      </c>
      <c r="O73" s="2">
        <f t="shared" si="15"/>
        <v>36.082335999999998</v>
      </c>
      <c r="P73" s="2">
        <f t="shared" si="16"/>
        <v>0.16971999999999809</v>
      </c>
      <c r="R73" s="2">
        <f t="shared" si="17"/>
        <v>36.082335999999998</v>
      </c>
      <c r="S73" s="4">
        <v>0</v>
      </c>
      <c r="U73" s="2">
        <f t="shared" si="18"/>
        <v>24.932894175999998</v>
      </c>
      <c r="V73" s="2">
        <f t="shared" si="19"/>
        <v>25.510211551999998</v>
      </c>
    </row>
    <row r="74" spans="1:22" x14ac:dyDescent="0.25">
      <c r="A74" s="1">
        <v>7.2</v>
      </c>
      <c r="B74" s="2">
        <v>12.917</v>
      </c>
      <c r="C74" s="2">
        <v>15.227</v>
      </c>
      <c r="E74" s="2">
        <f t="shared" si="10"/>
        <v>-7.1269504950495008</v>
      </c>
      <c r="F74" s="2">
        <f t="shared" si="11"/>
        <v>-4.7332772277227733</v>
      </c>
      <c r="H74" s="2">
        <f t="shared" si="12"/>
        <v>50.793423358886322</v>
      </c>
      <c r="I74" s="2">
        <f t="shared" si="13"/>
        <v>22.403913314478981</v>
      </c>
      <c r="J74" s="2">
        <f t="shared" si="14"/>
        <v>33.733832481325351</v>
      </c>
      <c r="O74" s="2">
        <f t="shared" si="15"/>
        <v>19.691136</v>
      </c>
      <c r="P74" s="2">
        <f t="shared" si="16"/>
        <v>-1.4080180000000002</v>
      </c>
      <c r="R74" s="2">
        <f t="shared" si="17"/>
        <v>19.691136</v>
      </c>
      <c r="S74" s="4">
        <v>0</v>
      </c>
      <c r="U74" s="2">
        <f t="shared" si="18"/>
        <v>13.606574975999999</v>
      </c>
      <c r="V74" s="2">
        <f t="shared" si="19"/>
        <v>13.921633152</v>
      </c>
    </row>
    <row r="75" spans="1:22" x14ac:dyDescent="0.25">
      <c r="A75" s="1">
        <v>7.3</v>
      </c>
      <c r="B75" s="2">
        <v>18.998999999999999</v>
      </c>
      <c r="C75" s="2">
        <v>18.677</v>
      </c>
      <c r="E75" s="2">
        <f t="shared" si="10"/>
        <v>-1.0449504950495019</v>
      </c>
      <c r="F75" s="2">
        <f t="shared" si="11"/>
        <v>-1.283277227722774</v>
      </c>
      <c r="H75" s="2">
        <f t="shared" si="12"/>
        <v>1.091921537104199</v>
      </c>
      <c r="I75" s="2">
        <f t="shared" si="13"/>
        <v>1.6468004431918484</v>
      </c>
      <c r="J75" s="2">
        <f t="shared" si="14"/>
        <v>1.340961174394665</v>
      </c>
      <c r="O75" s="2">
        <f t="shared" si="15"/>
        <v>26.332947999999995</v>
      </c>
      <c r="P75" s="2">
        <f t="shared" si="16"/>
        <v>0.5290619999999997</v>
      </c>
      <c r="R75" s="2">
        <f t="shared" si="17"/>
        <v>26.332947999999995</v>
      </c>
      <c r="S75" s="4">
        <v>0</v>
      </c>
      <c r="U75" s="2">
        <f t="shared" si="18"/>
        <v>18.196067067999994</v>
      </c>
      <c r="V75" s="2">
        <f t="shared" si="19"/>
        <v>18.617394235999996</v>
      </c>
    </row>
    <row r="76" spans="1:22" x14ac:dyDescent="0.25">
      <c r="A76" s="1">
        <v>7.4</v>
      </c>
      <c r="B76" s="2">
        <v>12.37</v>
      </c>
      <c r="C76" s="2">
        <v>14.09</v>
      </c>
      <c r="E76" s="2">
        <f t="shared" si="10"/>
        <v>-7.6739504950495014</v>
      </c>
      <c r="F76" s="2">
        <f t="shared" si="11"/>
        <v>-5.8702772277227737</v>
      </c>
      <c r="H76" s="2">
        <f t="shared" si="12"/>
        <v>58.889516200470489</v>
      </c>
      <c r="I76" s="2">
        <f t="shared" si="13"/>
        <v>34.460154730320575</v>
      </c>
      <c r="J76" s="2">
        <f t="shared" si="14"/>
        <v>45.048216837760997</v>
      </c>
      <c r="O76" s="2">
        <f t="shared" si="15"/>
        <v>18.509299999999996</v>
      </c>
      <c r="P76" s="2">
        <f t="shared" si="16"/>
        <v>-1.0043600000000001</v>
      </c>
      <c r="R76" s="2">
        <f t="shared" si="17"/>
        <v>18.509299999999996</v>
      </c>
      <c r="S76" s="4">
        <v>0</v>
      </c>
      <c r="U76" s="2">
        <f t="shared" si="18"/>
        <v>12.789926299999996</v>
      </c>
      <c r="V76" s="2">
        <f t="shared" si="19"/>
        <v>13.086075099999997</v>
      </c>
    </row>
    <row r="77" spans="1:22" x14ac:dyDescent="0.25">
      <c r="A77" s="1">
        <v>7.5</v>
      </c>
      <c r="B77" s="2">
        <v>25.091999999999999</v>
      </c>
      <c r="C77" s="2">
        <v>23.75</v>
      </c>
      <c r="E77" s="2">
        <f t="shared" si="10"/>
        <v>5.0480495049504981</v>
      </c>
      <c r="F77" s="2">
        <f t="shared" si="11"/>
        <v>3.7897227722772264</v>
      </c>
      <c r="H77" s="2">
        <f t="shared" si="12"/>
        <v>25.482803804430969</v>
      </c>
      <c r="I77" s="2">
        <f t="shared" si="13"/>
        <v>14.361998690716586</v>
      </c>
      <c r="J77" s="2">
        <f t="shared" si="14"/>
        <v>19.130708164493683</v>
      </c>
      <c r="O77" s="2">
        <f t="shared" si="15"/>
        <v>34.129821999999997</v>
      </c>
      <c r="P77" s="2">
        <f t="shared" si="16"/>
        <v>1.3395299999999963</v>
      </c>
      <c r="R77" s="2">
        <f t="shared" si="17"/>
        <v>34.129821999999997</v>
      </c>
      <c r="S77" s="4">
        <v>0</v>
      </c>
      <c r="U77" s="2">
        <f t="shared" si="18"/>
        <v>23.583707001999997</v>
      </c>
      <c r="V77" s="2">
        <f t="shared" si="19"/>
        <v>24.129784153999996</v>
      </c>
    </row>
    <row r="78" spans="1:22" x14ac:dyDescent="0.25">
      <c r="A78" s="1">
        <v>7.6</v>
      </c>
      <c r="B78" s="2">
        <v>16.757999999999999</v>
      </c>
      <c r="C78" s="2">
        <v>15.167</v>
      </c>
      <c r="E78" s="2">
        <f t="shared" si="10"/>
        <v>-3.2859504950495015</v>
      </c>
      <c r="F78" s="2">
        <f t="shared" si="11"/>
        <v>-4.7932772277227738</v>
      </c>
      <c r="H78" s="2">
        <f t="shared" si="12"/>
        <v>10.797470655916063</v>
      </c>
      <c r="I78" s="2">
        <f t="shared" si="13"/>
        <v>22.975506581805721</v>
      </c>
      <c r="J78" s="2">
        <f t="shared" si="14"/>
        <v>15.75047167934515</v>
      </c>
      <c r="O78" s="2">
        <f t="shared" si="15"/>
        <v>22.302847</v>
      </c>
      <c r="P78" s="2">
        <f t="shared" si="16"/>
        <v>1.3802369999999993</v>
      </c>
      <c r="R78" s="2">
        <f t="shared" si="17"/>
        <v>22.302847</v>
      </c>
      <c r="S78" s="4">
        <v>0</v>
      </c>
      <c r="U78" s="2">
        <f t="shared" si="18"/>
        <v>15.411267276999999</v>
      </c>
      <c r="V78" s="2">
        <f t="shared" si="19"/>
        <v>15.768112829</v>
      </c>
    </row>
    <row r="79" spans="1:22" x14ac:dyDescent="0.25">
      <c r="A79" s="1">
        <v>7.7</v>
      </c>
      <c r="B79" s="2">
        <v>28.123000000000001</v>
      </c>
      <c r="C79" s="2">
        <v>27.577000000000002</v>
      </c>
      <c r="E79" s="2">
        <f t="shared" si="10"/>
        <v>8.0790495049505004</v>
      </c>
      <c r="F79" s="2">
        <f t="shared" si="11"/>
        <v>7.6167227722772282</v>
      </c>
      <c r="H79" s="2">
        <f t="shared" si="12"/>
        <v>65.27104090344092</v>
      </c>
      <c r="I79" s="2">
        <f t="shared" si="13"/>
        <v>58.014465789726501</v>
      </c>
      <c r="J79" s="2">
        <f t="shared" si="14"/>
        <v>61.535880342711543</v>
      </c>
      <c r="O79" s="2">
        <f t="shared" si="15"/>
        <v>38.929932000000001</v>
      </c>
      <c r="P79" s="2">
        <f t="shared" si="16"/>
        <v>0.83162199999999942</v>
      </c>
      <c r="R79" s="2">
        <f t="shared" si="17"/>
        <v>38.929932000000001</v>
      </c>
      <c r="S79" s="4">
        <v>0</v>
      </c>
      <c r="U79" s="2">
        <f t="shared" si="18"/>
        <v>26.900583011999998</v>
      </c>
      <c r="V79" s="2">
        <f t="shared" si="19"/>
        <v>27.523461923999999</v>
      </c>
    </row>
    <row r="80" spans="1:22" x14ac:dyDescent="0.25">
      <c r="A80" s="1">
        <v>7.8</v>
      </c>
      <c r="B80" s="2">
        <v>23.027999999999999</v>
      </c>
      <c r="C80" s="2">
        <v>23.454999999999998</v>
      </c>
      <c r="E80" s="2">
        <f t="shared" si="10"/>
        <v>2.984049504950498</v>
      </c>
      <c r="F80" s="2">
        <f t="shared" si="11"/>
        <v>3.4947227722772247</v>
      </c>
      <c r="H80" s="2">
        <f t="shared" si="12"/>
        <v>8.9045514479953116</v>
      </c>
      <c r="I80" s="2">
        <f t="shared" si="13"/>
        <v>12.213087255073011</v>
      </c>
      <c r="J80" s="2">
        <f t="shared" si="14"/>
        <v>10.428425758553084</v>
      </c>
      <c r="O80" s="2">
        <f t="shared" si="15"/>
        <v>32.495032999999992</v>
      </c>
      <c r="P80" s="2">
        <f t="shared" si="16"/>
        <v>6.9975000000003007E-2</v>
      </c>
      <c r="R80" s="2">
        <f t="shared" si="17"/>
        <v>32.495032999999992</v>
      </c>
      <c r="S80" s="4">
        <v>0</v>
      </c>
      <c r="U80" s="2">
        <f t="shared" si="18"/>
        <v>22.454067802999994</v>
      </c>
      <c r="V80" s="2">
        <f t="shared" si="19"/>
        <v>22.973988330999994</v>
      </c>
    </row>
    <row r="81" spans="1:22" x14ac:dyDescent="0.25">
      <c r="A81" s="1">
        <v>7.9</v>
      </c>
      <c r="B81" s="2">
        <v>19.498999999999999</v>
      </c>
      <c r="C81" s="2">
        <v>21.471</v>
      </c>
      <c r="E81" s="2">
        <f t="shared" si="10"/>
        <v>-0.54495049504950188</v>
      </c>
      <c r="F81" s="2">
        <f t="shared" si="11"/>
        <v>1.5107227722772265</v>
      </c>
      <c r="H81" s="2">
        <f t="shared" si="12"/>
        <v>0.29697104205469715</v>
      </c>
      <c r="I81" s="2">
        <f t="shared" si="13"/>
        <v>2.2822832946769886</v>
      </c>
      <c r="J81" s="2">
        <f t="shared" si="14"/>
        <v>-0.82326912263503049</v>
      </c>
      <c r="O81" s="2">
        <f t="shared" si="15"/>
        <v>28.653805999999996</v>
      </c>
      <c r="P81" s="2">
        <f t="shared" si="16"/>
        <v>-1.0664440000000006</v>
      </c>
      <c r="R81" s="2">
        <f t="shared" si="17"/>
        <v>28.653805999999996</v>
      </c>
      <c r="S81" s="4">
        <v>0</v>
      </c>
      <c r="U81" s="2">
        <f t="shared" si="18"/>
        <v>19.799779945999994</v>
      </c>
      <c r="V81" s="2">
        <f t="shared" si="19"/>
        <v>20.258240841999996</v>
      </c>
    </row>
    <row r="82" spans="1:22" x14ac:dyDescent="0.25">
      <c r="A82" s="1">
        <v>8</v>
      </c>
      <c r="B82" s="2">
        <v>20.39</v>
      </c>
      <c r="C82" s="2">
        <v>19.187000000000001</v>
      </c>
      <c r="E82" s="2">
        <f t="shared" si="10"/>
        <v>0.34604950495049991</v>
      </c>
      <c r="F82" s="2">
        <f t="shared" si="11"/>
        <v>-0.77327722772277241</v>
      </c>
      <c r="H82" s="2">
        <f t="shared" si="12"/>
        <v>0.11975025987648606</v>
      </c>
      <c r="I82" s="2">
        <f t="shared" si="13"/>
        <v>0.59795767091461638</v>
      </c>
      <c r="J82" s="2">
        <f t="shared" si="14"/>
        <v>-0.2675922018429604</v>
      </c>
      <c r="O82" s="2">
        <f t="shared" si="15"/>
        <v>27.654699000000001</v>
      </c>
      <c r="P82" s="2">
        <f t="shared" si="16"/>
        <v>1.1671369999999985</v>
      </c>
      <c r="R82" s="2">
        <f t="shared" si="17"/>
        <v>27.654699000000001</v>
      </c>
      <c r="S82" s="4">
        <v>0</v>
      </c>
      <c r="U82" s="2">
        <f t="shared" si="18"/>
        <v>19.109397008999998</v>
      </c>
      <c r="V82" s="2">
        <f t="shared" si="19"/>
        <v>19.551872193000001</v>
      </c>
    </row>
    <row r="83" spans="1:22" x14ac:dyDescent="0.25">
      <c r="A83" s="1">
        <v>8.1</v>
      </c>
      <c r="B83" s="2">
        <v>16.52</v>
      </c>
      <c r="C83" s="2">
        <v>16.053999999999998</v>
      </c>
      <c r="E83" s="2">
        <f t="shared" si="10"/>
        <v>-3.5239504950495011</v>
      </c>
      <c r="F83" s="2">
        <f t="shared" si="11"/>
        <v>-3.9062772277227751</v>
      </c>
      <c r="H83" s="2">
        <f t="shared" si="12"/>
        <v>12.418227091559624</v>
      </c>
      <c r="I83" s="2">
        <f t="shared" si="13"/>
        <v>15.25900177982553</v>
      </c>
      <c r="J83" s="2">
        <f t="shared" si="14"/>
        <v>13.765527570434266</v>
      </c>
      <c r="O83" s="2">
        <f t="shared" si="15"/>
        <v>22.765497999999997</v>
      </c>
      <c r="P83" s="2">
        <f t="shared" si="16"/>
        <v>0.59005400000000208</v>
      </c>
      <c r="R83" s="2">
        <f t="shared" si="17"/>
        <v>22.765497999999997</v>
      </c>
      <c r="S83" s="4">
        <v>0</v>
      </c>
      <c r="U83" s="2">
        <f t="shared" si="18"/>
        <v>15.730959117999998</v>
      </c>
      <c r="V83" s="2">
        <f t="shared" si="19"/>
        <v>16.095207085999998</v>
      </c>
    </row>
    <row r="84" spans="1:22" x14ac:dyDescent="0.25">
      <c r="A84" s="1">
        <v>8.1999999999999993</v>
      </c>
      <c r="B84" s="2">
        <v>25.376000000000001</v>
      </c>
      <c r="C84" s="2">
        <v>25.721</v>
      </c>
      <c r="E84" s="2">
        <f t="shared" si="10"/>
        <v>5.3320495049505006</v>
      </c>
      <c r="F84" s="2">
        <f t="shared" si="11"/>
        <v>5.7607227722772265</v>
      </c>
      <c r="H84" s="2">
        <f t="shared" si="12"/>
        <v>28.430751923242877</v>
      </c>
      <c r="I84" s="2">
        <f t="shared" si="13"/>
        <v>33.185926859033415</v>
      </c>
      <c r="J84" s="2">
        <f t="shared" si="14"/>
        <v>30.716459006077862</v>
      </c>
      <c r="O84" s="2">
        <f t="shared" si="15"/>
        <v>35.719562999999994</v>
      </c>
      <c r="P84" s="2">
        <f t="shared" si="16"/>
        <v>0.16486100000000192</v>
      </c>
      <c r="R84" s="2">
        <f t="shared" si="17"/>
        <v>35.719562999999994</v>
      </c>
      <c r="S84" s="4">
        <v>0</v>
      </c>
      <c r="U84" s="2">
        <f t="shared" si="18"/>
        <v>24.682218032999995</v>
      </c>
      <c r="V84" s="2">
        <f t="shared" si="19"/>
        <v>25.253731040999995</v>
      </c>
    </row>
    <row r="85" spans="1:22" x14ac:dyDescent="0.25">
      <c r="A85" s="1">
        <v>8.3000000000000007</v>
      </c>
      <c r="B85" s="2">
        <v>23.693999999999999</v>
      </c>
      <c r="C85" s="2">
        <v>23.251999999999999</v>
      </c>
      <c r="E85" s="2">
        <f t="shared" si="10"/>
        <v>3.6500495049504984</v>
      </c>
      <c r="F85" s="2">
        <f t="shared" si="11"/>
        <v>3.2917227722772253</v>
      </c>
      <c r="H85" s="2">
        <f t="shared" si="12"/>
        <v>13.322861388589379</v>
      </c>
      <c r="I85" s="2">
        <f t="shared" si="13"/>
        <v>10.835438809528462</v>
      </c>
      <c r="J85" s="2">
        <f t="shared" si="14"/>
        <v>12.014951075384769</v>
      </c>
      <c r="O85" s="2">
        <f t="shared" si="15"/>
        <v>32.811717999999999</v>
      </c>
      <c r="P85" s="2">
        <f t="shared" si="16"/>
        <v>0.68806199999999862</v>
      </c>
      <c r="R85" s="2">
        <f t="shared" si="17"/>
        <v>32.811717999999999</v>
      </c>
      <c r="S85" s="4">
        <v>0</v>
      </c>
      <c r="U85" s="2">
        <f t="shared" si="18"/>
        <v>22.672897137999996</v>
      </c>
      <c r="V85" s="2">
        <f t="shared" si="19"/>
        <v>23.197884625999997</v>
      </c>
    </row>
    <row r="86" spans="1:22" x14ac:dyDescent="0.25">
      <c r="A86" s="1">
        <v>8.4</v>
      </c>
      <c r="B86" s="2">
        <v>18.762</v>
      </c>
      <c r="C86" s="2">
        <v>16.504999999999999</v>
      </c>
      <c r="E86" s="2">
        <f t="shared" si="10"/>
        <v>-1.2819504950495002</v>
      </c>
      <c r="F86" s="2">
        <f t="shared" si="11"/>
        <v>-3.4552772277227746</v>
      </c>
      <c r="H86" s="2">
        <f t="shared" si="12"/>
        <v>1.6433970717576587</v>
      </c>
      <c r="I86" s="2">
        <f t="shared" si="13"/>
        <v>11.938940720419582</v>
      </c>
      <c r="J86" s="2">
        <f t="shared" si="14"/>
        <v>4.4294943526124753</v>
      </c>
      <c r="O86" s="2">
        <f t="shared" si="15"/>
        <v>24.633576999999999</v>
      </c>
      <c r="P86" s="2">
        <f t="shared" si="16"/>
        <v>1.877835000000001</v>
      </c>
      <c r="R86" s="2">
        <f t="shared" si="17"/>
        <v>24.633576999999999</v>
      </c>
      <c r="S86" s="4">
        <v>0</v>
      </c>
      <c r="U86" s="2">
        <f t="shared" si="18"/>
        <v>17.021801706999998</v>
      </c>
      <c r="V86" s="2">
        <f t="shared" si="19"/>
        <v>17.415938938999997</v>
      </c>
    </row>
    <row r="87" spans="1:22" x14ac:dyDescent="0.25">
      <c r="A87" s="1">
        <v>8.5</v>
      </c>
      <c r="B87" s="2">
        <v>10.391999999999999</v>
      </c>
      <c r="C87" s="2">
        <v>8.6</v>
      </c>
      <c r="E87" s="2">
        <f t="shared" si="10"/>
        <v>-9.6519504950495012</v>
      </c>
      <c r="F87" s="2">
        <f t="shared" si="11"/>
        <v>-11.360277227722774</v>
      </c>
      <c r="H87" s="2">
        <f t="shared" si="12"/>
        <v>93.160148358886318</v>
      </c>
      <c r="I87" s="2">
        <f t="shared" si="13"/>
        <v>129.05589869071665</v>
      </c>
      <c r="J87" s="2">
        <f t="shared" si="14"/>
        <v>109.6488334120184</v>
      </c>
      <c r="O87" s="2">
        <f t="shared" si="15"/>
        <v>13.261071999999999</v>
      </c>
      <c r="P87" s="2">
        <f t="shared" si="16"/>
        <v>1.4188799999999997</v>
      </c>
      <c r="R87" s="2">
        <f t="shared" si="17"/>
        <v>13.261071999999999</v>
      </c>
      <c r="S87" s="4">
        <v>0</v>
      </c>
      <c r="U87" s="2">
        <f t="shared" si="18"/>
        <v>9.1634007519999976</v>
      </c>
      <c r="V87" s="2">
        <f t="shared" si="19"/>
        <v>9.3755779039999982</v>
      </c>
    </row>
    <row r="88" spans="1:22" x14ac:dyDescent="0.25">
      <c r="A88" s="1">
        <v>8.6</v>
      </c>
      <c r="B88" s="2">
        <v>26.803999999999998</v>
      </c>
      <c r="C88" s="2">
        <v>27.702999999999999</v>
      </c>
      <c r="E88" s="2">
        <f t="shared" si="10"/>
        <v>6.7600495049504978</v>
      </c>
      <c r="F88" s="2">
        <f t="shared" si="11"/>
        <v>7.7427227722772258</v>
      </c>
      <c r="H88" s="2">
        <f t="shared" si="12"/>
        <v>45.698269309381473</v>
      </c>
      <c r="I88" s="2">
        <f t="shared" si="13"/>
        <v>59.949755928340331</v>
      </c>
      <c r="J88" s="2">
        <f t="shared" si="14"/>
        <v>52.341189243701606</v>
      </c>
      <c r="O88" s="2">
        <f t="shared" si="15"/>
        <v>38.107585</v>
      </c>
      <c r="P88" s="2">
        <f t="shared" si="16"/>
        <v>-0.19953699999999941</v>
      </c>
      <c r="R88" s="2">
        <f t="shared" si="17"/>
        <v>38.107585</v>
      </c>
      <c r="S88" s="4">
        <v>0</v>
      </c>
      <c r="U88" s="2">
        <f t="shared" si="18"/>
        <v>26.332341234999998</v>
      </c>
      <c r="V88" s="2">
        <f t="shared" si="19"/>
        <v>26.942062594999999</v>
      </c>
    </row>
    <row r="89" spans="1:22" x14ac:dyDescent="0.25">
      <c r="A89" s="1">
        <v>8.6999999999999993</v>
      </c>
      <c r="B89" s="2">
        <v>21.536999999999999</v>
      </c>
      <c r="C89" s="2">
        <v>21.271000000000001</v>
      </c>
      <c r="E89" s="2">
        <f t="shared" si="10"/>
        <v>1.4930495049504984</v>
      </c>
      <c r="F89" s="2">
        <f t="shared" si="11"/>
        <v>1.3107227722772272</v>
      </c>
      <c r="H89" s="2">
        <f t="shared" si="12"/>
        <v>2.2291968242329281</v>
      </c>
      <c r="I89" s="2">
        <f t="shared" si="13"/>
        <v>1.7179941857661001</v>
      </c>
      <c r="J89" s="2">
        <f t="shared" si="14"/>
        <v>1.9569739862758588</v>
      </c>
      <c r="O89" s="2">
        <f t="shared" si="15"/>
        <v>29.920663999999995</v>
      </c>
      <c r="P89" s="2">
        <f t="shared" si="16"/>
        <v>0.53052600000000005</v>
      </c>
      <c r="R89" s="2">
        <f t="shared" si="17"/>
        <v>29.920663999999995</v>
      </c>
      <c r="S89" s="4">
        <v>0</v>
      </c>
      <c r="U89" s="2">
        <f t="shared" si="18"/>
        <v>20.675178823999996</v>
      </c>
      <c r="V89" s="2">
        <f t="shared" si="19"/>
        <v>21.153909447999997</v>
      </c>
    </row>
    <row r="90" spans="1:22" x14ac:dyDescent="0.25">
      <c r="A90" s="1">
        <v>8.8000000000000007</v>
      </c>
      <c r="B90" s="2">
        <v>18.29</v>
      </c>
      <c r="C90" s="2">
        <v>16.707999999999998</v>
      </c>
      <c r="E90" s="2">
        <f t="shared" si="10"/>
        <v>-1.7539504950495015</v>
      </c>
      <c r="F90" s="2">
        <f t="shared" si="11"/>
        <v>-3.2522772277227752</v>
      </c>
      <c r="H90" s="2">
        <f t="shared" si="12"/>
        <v>3.0763423390843916</v>
      </c>
      <c r="I90" s="2">
        <f t="shared" si="13"/>
        <v>10.57730716596414</v>
      </c>
      <c r="J90" s="2">
        <f t="shared" si="14"/>
        <v>5.7043332536025817</v>
      </c>
      <c r="O90" s="2">
        <f t="shared" si="15"/>
        <v>24.450945999999995</v>
      </c>
      <c r="P90" s="2">
        <f t="shared" si="16"/>
        <v>1.3984580000000015</v>
      </c>
      <c r="R90" s="2">
        <f t="shared" si="17"/>
        <v>24.450945999999995</v>
      </c>
      <c r="S90" s="4">
        <v>0</v>
      </c>
      <c r="U90" s="2">
        <f t="shared" si="18"/>
        <v>16.895603685999994</v>
      </c>
      <c r="V90" s="2">
        <f t="shared" si="19"/>
        <v>17.286818821999994</v>
      </c>
    </row>
    <row r="91" spans="1:22" x14ac:dyDescent="0.25">
      <c r="A91" s="1">
        <v>8.9</v>
      </c>
      <c r="B91" s="2">
        <v>29.77</v>
      </c>
      <c r="C91" s="2">
        <v>29.332999999999998</v>
      </c>
      <c r="E91" s="2">
        <f t="shared" si="10"/>
        <v>9.7260495049504989</v>
      </c>
      <c r="F91" s="2">
        <f t="shared" si="11"/>
        <v>9.3727227722772248</v>
      </c>
      <c r="H91" s="2">
        <f t="shared" si="12"/>
        <v>94.596038972747849</v>
      </c>
      <c r="I91" s="2">
        <f t="shared" si="13"/>
        <v>87.847932165964068</v>
      </c>
      <c r="J91" s="2">
        <f t="shared" si="14"/>
        <v>91.159565679345164</v>
      </c>
      <c r="O91" s="2">
        <f t="shared" si="15"/>
        <v>41.309500999999997</v>
      </c>
      <c r="P91" s="2">
        <f t="shared" si="16"/>
        <v>0.78178300000000078</v>
      </c>
      <c r="R91" s="2">
        <f t="shared" si="17"/>
        <v>41.309500999999997</v>
      </c>
      <c r="S91" s="4">
        <v>0</v>
      </c>
      <c r="U91" s="2">
        <f t="shared" si="18"/>
        <v>28.544865190999996</v>
      </c>
      <c r="V91" s="2">
        <f t="shared" si="19"/>
        <v>29.205817206999996</v>
      </c>
    </row>
    <row r="92" spans="1:22" x14ac:dyDescent="0.25">
      <c r="A92" s="1">
        <v>9</v>
      </c>
      <c r="B92" s="2">
        <v>16.879000000000001</v>
      </c>
      <c r="C92" s="2">
        <v>15.026</v>
      </c>
      <c r="E92" s="2">
        <f t="shared" si="10"/>
        <v>-3.1649504950494993</v>
      </c>
      <c r="F92" s="2">
        <f t="shared" si="11"/>
        <v>-4.9342772277227738</v>
      </c>
      <c r="H92" s="2">
        <f t="shared" si="12"/>
        <v>10.01691163611407</v>
      </c>
      <c r="I92" s="2">
        <f t="shared" si="13"/>
        <v>24.347091760023542</v>
      </c>
      <c r="J92" s="2">
        <f t="shared" si="14"/>
        <v>15.616743154592664</v>
      </c>
      <c r="O92" s="2">
        <f t="shared" si="15"/>
        <v>22.286771000000002</v>
      </c>
      <c r="P92" s="2">
        <f t="shared" si="16"/>
        <v>1.5653110000000012</v>
      </c>
      <c r="R92" s="2">
        <f t="shared" si="17"/>
        <v>22.286771000000002</v>
      </c>
      <c r="S92" s="4">
        <v>0</v>
      </c>
      <c r="U92" s="2">
        <f t="shared" si="18"/>
        <v>15.400158761</v>
      </c>
      <c r="V92" s="2">
        <f t="shared" si="19"/>
        <v>15.756747097</v>
      </c>
    </row>
    <row r="93" spans="1:22" x14ac:dyDescent="0.25">
      <c r="A93" s="1">
        <v>9.1</v>
      </c>
      <c r="B93" s="2">
        <v>12.145</v>
      </c>
      <c r="C93" s="2">
        <v>9.8940000000000001</v>
      </c>
      <c r="E93" s="2">
        <f t="shared" si="10"/>
        <v>-7.8989504950495011</v>
      </c>
      <c r="F93" s="2">
        <f t="shared" si="11"/>
        <v>-10.066277227722773</v>
      </c>
      <c r="H93" s="2">
        <f t="shared" si="12"/>
        <v>62.393418923242756</v>
      </c>
      <c r="I93" s="2">
        <f t="shared" si="13"/>
        <v>101.32993722537009</v>
      </c>
      <c r="J93" s="2">
        <f t="shared" si="14"/>
        <v>79.513025491226315</v>
      </c>
      <c r="O93" s="2">
        <f t="shared" si="15"/>
        <v>15.387252999999998</v>
      </c>
      <c r="P93" s="2">
        <f t="shared" si="16"/>
        <v>1.7677689999999995</v>
      </c>
      <c r="R93" s="2">
        <f t="shared" si="17"/>
        <v>15.387252999999998</v>
      </c>
      <c r="S93" s="4">
        <v>0</v>
      </c>
      <c r="U93" s="2">
        <f t="shared" si="18"/>
        <v>10.632591822999997</v>
      </c>
      <c r="V93" s="2">
        <f t="shared" si="19"/>
        <v>10.878787870999998</v>
      </c>
    </row>
    <row r="94" spans="1:22" x14ac:dyDescent="0.25">
      <c r="A94" s="1">
        <v>9.1999999999999993</v>
      </c>
      <c r="B94" s="2">
        <v>21.484000000000002</v>
      </c>
      <c r="C94" s="2">
        <v>23.425999999999998</v>
      </c>
      <c r="E94" s="2">
        <f t="shared" si="10"/>
        <v>1.4400495049505011</v>
      </c>
      <c r="F94" s="2">
        <f t="shared" si="11"/>
        <v>3.4657227722772248</v>
      </c>
      <c r="H94" s="2">
        <f t="shared" si="12"/>
        <v>2.0737425767081832</v>
      </c>
      <c r="I94" s="2">
        <f t="shared" si="13"/>
        <v>12.011234334280932</v>
      </c>
      <c r="J94" s="2">
        <f t="shared" si="14"/>
        <v>4.9908123625134957</v>
      </c>
      <c r="O94" s="2">
        <f t="shared" si="15"/>
        <v>31.407625999999997</v>
      </c>
      <c r="P94" s="2">
        <f t="shared" si="16"/>
        <v>-1.0137139999999984</v>
      </c>
      <c r="R94" s="2">
        <f t="shared" si="17"/>
        <v>31.407625999999997</v>
      </c>
      <c r="S94" s="4">
        <v>0</v>
      </c>
      <c r="U94" s="2">
        <f t="shared" si="18"/>
        <v>21.702669565999997</v>
      </c>
      <c r="V94" s="2">
        <f t="shared" si="19"/>
        <v>22.205191581999998</v>
      </c>
    </row>
    <row r="95" spans="1:22" x14ac:dyDescent="0.25">
      <c r="A95" s="1">
        <v>9.3000000000000007</v>
      </c>
      <c r="B95" s="2">
        <v>14.055</v>
      </c>
      <c r="C95" s="2">
        <v>13.334</v>
      </c>
      <c r="E95" s="2">
        <f t="shared" si="10"/>
        <v>-5.9889504950495009</v>
      </c>
      <c r="F95" s="2">
        <f t="shared" si="11"/>
        <v>-6.6262772277227739</v>
      </c>
      <c r="H95" s="2">
        <f t="shared" si="12"/>
        <v>35.867528032153665</v>
      </c>
      <c r="I95" s="2">
        <f t="shared" si="13"/>
        <v>43.907549898637413</v>
      </c>
      <c r="J95" s="2">
        <f t="shared" si="14"/>
        <v>39.68444628330554</v>
      </c>
      <c r="O95" s="2">
        <f t="shared" si="15"/>
        <v>19.139142999999997</v>
      </c>
      <c r="P95" s="2">
        <f t="shared" si="16"/>
        <v>0.72885899999999992</v>
      </c>
      <c r="R95" s="2">
        <f t="shared" si="17"/>
        <v>19.139142999999997</v>
      </c>
      <c r="S95" s="4">
        <v>0</v>
      </c>
      <c r="U95" s="2">
        <f t="shared" si="18"/>
        <v>13.225147812999998</v>
      </c>
      <c r="V95" s="2">
        <f t="shared" si="19"/>
        <v>13.531374100999997</v>
      </c>
    </row>
    <row r="96" spans="1:22" x14ac:dyDescent="0.25">
      <c r="A96" s="1">
        <v>9.4</v>
      </c>
      <c r="B96" s="2">
        <v>14.73</v>
      </c>
      <c r="C96" s="2">
        <v>16.134</v>
      </c>
      <c r="E96" s="2">
        <f t="shared" si="10"/>
        <v>-5.3139504950495002</v>
      </c>
      <c r="F96" s="2">
        <f t="shared" si="11"/>
        <v>-3.8262772277227732</v>
      </c>
      <c r="H96" s="2">
        <f t="shared" si="12"/>
        <v>28.238069863836827</v>
      </c>
      <c r="I96" s="2">
        <f t="shared" si="13"/>
        <v>14.640397423389871</v>
      </c>
      <c r="J96" s="2">
        <f t="shared" si="14"/>
        <v>20.332647768454059</v>
      </c>
      <c r="O96" s="2">
        <f t="shared" si="15"/>
        <v>21.585167999999996</v>
      </c>
      <c r="P96" s="2">
        <f t="shared" si="16"/>
        <v>-0.74571599999999982</v>
      </c>
      <c r="R96" s="2">
        <f t="shared" si="17"/>
        <v>21.585167999999996</v>
      </c>
      <c r="S96" s="4">
        <v>0</v>
      </c>
      <c r="U96" s="2">
        <f t="shared" si="18"/>
        <v>14.915351087999996</v>
      </c>
      <c r="V96" s="2">
        <f t="shared" si="19"/>
        <v>15.260713775999996</v>
      </c>
    </row>
    <row r="97" spans="1:22" x14ac:dyDescent="0.25">
      <c r="A97" s="1">
        <v>9.5</v>
      </c>
      <c r="B97" s="2">
        <v>25.510999999999999</v>
      </c>
      <c r="C97" s="2">
        <v>25.795999999999999</v>
      </c>
      <c r="E97" s="2">
        <f t="shared" si="10"/>
        <v>5.4670495049504986</v>
      </c>
      <c r="F97" s="2">
        <f t="shared" si="11"/>
        <v>5.8357227722772258</v>
      </c>
      <c r="H97" s="2">
        <f t="shared" si="12"/>
        <v>29.888630289579492</v>
      </c>
      <c r="I97" s="2">
        <f t="shared" si="13"/>
        <v>34.055660274874988</v>
      </c>
      <c r="J97" s="2">
        <f t="shared" si="14"/>
        <v>31.904185293206559</v>
      </c>
      <c r="O97" s="2">
        <f t="shared" si="15"/>
        <v>35.865872999999993</v>
      </c>
      <c r="P97" s="2">
        <f t="shared" si="16"/>
        <v>0.20896099999999862</v>
      </c>
      <c r="R97" s="2">
        <f t="shared" si="17"/>
        <v>35.865872999999993</v>
      </c>
      <c r="S97" s="4">
        <v>0</v>
      </c>
      <c r="U97" s="2">
        <f t="shared" si="18"/>
        <v>24.783318242999993</v>
      </c>
      <c r="V97" s="2">
        <f t="shared" si="19"/>
        <v>25.357172210999995</v>
      </c>
    </row>
    <row r="98" spans="1:22" x14ac:dyDescent="0.25">
      <c r="A98" s="1">
        <v>9.6</v>
      </c>
      <c r="B98" s="2">
        <v>25.221</v>
      </c>
      <c r="C98" s="2">
        <v>24.288</v>
      </c>
      <c r="E98" s="2">
        <f t="shared" si="10"/>
        <v>5.1770495049504994</v>
      </c>
      <c r="F98" s="2">
        <f t="shared" si="11"/>
        <v>4.3277227722772267</v>
      </c>
      <c r="H98" s="2">
        <f t="shared" si="12"/>
        <v>26.80184157670821</v>
      </c>
      <c r="I98" s="2">
        <f t="shared" si="13"/>
        <v>18.729184393686886</v>
      </c>
      <c r="J98" s="2">
        <f t="shared" si="14"/>
        <v>22.40483503578082</v>
      </c>
      <c r="O98" s="2">
        <f t="shared" si="15"/>
        <v>34.599327000000002</v>
      </c>
      <c r="P98" s="2">
        <f t="shared" si="16"/>
        <v>1.0557030000000012</v>
      </c>
      <c r="R98" s="2">
        <f t="shared" si="17"/>
        <v>34.599327000000002</v>
      </c>
      <c r="S98" s="4">
        <v>0</v>
      </c>
      <c r="U98" s="2">
        <f t="shared" si="18"/>
        <v>23.908134957000001</v>
      </c>
      <c r="V98" s="2">
        <f t="shared" si="19"/>
        <v>24.461724189000002</v>
      </c>
    </row>
    <row r="99" spans="1:22" x14ac:dyDescent="0.25">
      <c r="A99" s="1">
        <v>9.6999999999999993</v>
      </c>
      <c r="B99" s="2">
        <v>22.02</v>
      </c>
      <c r="C99" s="2">
        <v>23.501999999999999</v>
      </c>
      <c r="E99" s="2">
        <f t="shared" si="10"/>
        <v>1.9760495049504989</v>
      </c>
      <c r="F99" s="2">
        <f t="shared" si="11"/>
        <v>3.5417227722772253</v>
      </c>
      <c r="H99" s="2">
        <f t="shared" si="12"/>
        <v>3.9047716460151118</v>
      </c>
      <c r="I99" s="2">
        <f t="shared" si="13"/>
        <v>12.543800195667075</v>
      </c>
      <c r="J99" s="2">
        <f t="shared" si="14"/>
        <v>6.9986195308303198</v>
      </c>
      <c r="O99" s="2">
        <f t="shared" si="15"/>
        <v>31.831733999999997</v>
      </c>
      <c r="P99" s="2">
        <f t="shared" si="16"/>
        <v>-0.68359799999999993</v>
      </c>
      <c r="R99" s="2">
        <f t="shared" si="17"/>
        <v>31.831733999999997</v>
      </c>
      <c r="S99" s="4">
        <v>0</v>
      </c>
      <c r="U99" s="2">
        <f t="shared" si="18"/>
        <v>21.995728193999998</v>
      </c>
      <c r="V99" s="2">
        <f t="shared" si="19"/>
        <v>22.505035937999995</v>
      </c>
    </row>
    <row r="100" spans="1:22" x14ac:dyDescent="0.25">
      <c r="A100" s="1">
        <v>9.8000000000000007</v>
      </c>
      <c r="B100" s="2">
        <v>18.103000000000002</v>
      </c>
      <c r="C100" s="2">
        <v>18.329000000000001</v>
      </c>
      <c r="E100" s="2">
        <f t="shared" si="10"/>
        <v>-1.9409504950494991</v>
      </c>
      <c r="F100" s="2">
        <f t="shared" si="11"/>
        <v>-1.6312772277227729</v>
      </c>
      <c r="H100" s="2">
        <f t="shared" si="12"/>
        <v>3.7672888242328959</v>
      </c>
      <c r="I100" s="2">
        <f t="shared" si="13"/>
        <v>2.6610653936868958</v>
      </c>
      <c r="J100" s="2">
        <f t="shared" si="14"/>
        <v>3.1662283427114906</v>
      </c>
      <c r="O100" s="2">
        <f t="shared" si="15"/>
        <v>25.467776000000001</v>
      </c>
      <c r="P100" s="2">
        <f t="shared" si="16"/>
        <v>0.13167400000000029</v>
      </c>
      <c r="R100" s="2">
        <f t="shared" si="17"/>
        <v>25.467776000000001</v>
      </c>
      <c r="S100" s="4">
        <v>0</v>
      </c>
      <c r="U100" s="2">
        <f t="shared" si="18"/>
        <v>17.598233216000001</v>
      </c>
      <c r="V100" s="2">
        <f t="shared" si="19"/>
        <v>18.005717632</v>
      </c>
    </row>
    <row r="101" spans="1:22" x14ac:dyDescent="0.25">
      <c r="A101" s="1">
        <v>9.9</v>
      </c>
      <c r="B101" s="2">
        <v>17.645</v>
      </c>
      <c r="C101" s="2">
        <v>17.52</v>
      </c>
      <c r="E101" s="2">
        <f t="shared" si="10"/>
        <v>-2.3989504950495011</v>
      </c>
      <c r="F101" s="2">
        <f t="shared" si="11"/>
        <v>-2.440277227722774</v>
      </c>
      <c r="H101" s="2">
        <f t="shared" si="12"/>
        <v>5.7549634776982463</v>
      </c>
      <c r="I101" s="2">
        <f t="shared" si="13"/>
        <v>5.9549529481423473</v>
      </c>
      <c r="J101" s="2">
        <f t="shared" si="14"/>
        <v>5.8541042635035732</v>
      </c>
      <c r="O101" s="2">
        <f t="shared" si="15"/>
        <v>24.579335</v>
      </c>
      <c r="P101" s="2">
        <f t="shared" si="16"/>
        <v>0.36969500000000011</v>
      </c>
      <c r="R101" s="2">
        <f t="shared" si="17"/>
        <v>24.579335</v>
      </c>
      <c r="S101" s="4">
        <v>0</v>
      </c>
      <c r="U101" s="2">
        <f t="shared" si="18"/>
        <v>16.984320484999998</v>
      </c>
      <c r="V101" s="2">
        <f t="shared" si="19"/>
        <v>17.377589844999999</v>
      </c>
    </row>
    <row r="102" spans="1:22" x14ac:dyDescent="0.25">
      <c r="A102" s="1">
        <v>10</v>
      </c>
      <c r="B102" s="2">
        <v>13.012</v>
      </c>
      <c r="C102" s="2">
        <v>13.465</v>
      </c>
      <c r="E102" s="2">
        <f t="shared" si="10"/>
        <v>-7.0319504950495002</v>
      </c>
      <c r="F102" s="2">
        <f t="shared" si="11"/>
        <v>-6.4952772277227737</v>
      </c>
      <c r="H102" s="2">
        <f t="shared" si="12"/>
        <v>49.448327764826914</v>
      </c>
      <c r="I102" s="2">
        <f t="shared" si="13"/>
        <v>42.18862626497404</v>
      </c>
      <c r="J102" s="2">
        <f t="shared" si="14"/>
        <v>45.674467916968901</v>
      </c>
      <c r="O102" s="2">
        <f t="shared" si="15"/>
        <v>18.511046999999998</v>
      </c>
      <c r="P102" s="2">
        <f t="shared" si="16"/>
        <v>-0.1084549999999993</v>
      </c>
      <c r="R102" s="2">
        <f t="shared" si="17"/>
        <v>18.511046999999998</v>
      </c>
      <c r="S102" s="4">
        <v>0</v>
      </c>
      <c r="U102" s="2">
        <f t="shared" si="18"/>
        <v>12.791133476999997</v>
      </c>
      <c r="V102" s="2">
        <f t="shared" si="19"/>
        <v>13.087310228999998</v>
      </c>
    </row>
    <row r="104" spans="1:22" x14ac:dyDescent="0.25">
      <c r="B104" s="2" t="s">
        <v>3</v>
      </c>
      <c r="C104" s="2" t="s">
        <v>4</v>
      </c>
      <c r="H104" s="2" t="s">
        <v>10</v>
      </c>
      <c r="I104" s="2" t="s">
        <v>10</v>
      </c>
      <c r="J104" s="2" t="s">
        <v>10</v>
      </c>
    </row>
    <row r="105" spans="1:22" x14ac:dyDescent="0.25">
      <c r="B105" s="2">
        <f>AVERAGE(B2:B102)</f>
        <v>20.043950495049501</v>
      </c>
      <c r="C105" s="2">
        <f>AVERAGE(C2:C102)</f>
        <v>19.960277227722774</v>
      </c>
      <c r="H105" s="2">
        <f>SUM(H2:H102)</f>
        <v>3257.4102227524763</v>
      </c>
      <c r="I105" s="2">
        <f t="shared" ref="I105:J105" si="20">SUM(I2:I102)</f>
        <v>3401.3260222376252</v>
      </c>
      <c r="J105" s="2">
        <f t="shared" si="20"/>
        <v>3236.5462223861382</v>
      </c>
    </row>
    <row r="107" spans="1:22" x14ac:dyDescent="0.25">
      <c r="H107" s="2" t="s">
        <v>11</v>
      </c>
      <c r="I107" s="2" t="s">
        <v>12</v>
      </c>
      <c r="J107" s="2" t="s">
        <v>13</v>
      </c>
    </row>
    <row r="108" spans="1:22" x14ac:dyDescent="0.25">
      <c r="H108" s="2">
        <f>H105/100</f>
        <v>32.574102227524762</v>
      </c>
      <c r="I108" s="2">
        <f t="shared" ref="I108:J108" si="21">I105/100</f>
        <v>34.013260222376253</v>
      </c>
      <c r="J108" s="2">
        <f t="shared" si="21"/>
        <v>32.365462223861385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8"/>
  <sheetViews>
    <sheetView tabSelected="1" zoomScale="85" zoomScaleNormal="85" workbookViewId="0"/>
  </sheetViews>
  <sheetFormatPr defaultRowHeight="15" x14ac:dyDescent="0.25"/>
  <cols>
    <col min="1" max="1" width="11.7109375" style="4" bestFit="1" customWidth="1"/>
    <col min="2" max="22" width="5.7109375" style="4" customWidth="1"/>
    <col min="29" max="30" width="9.140625" style="4"/>
    <col min="258" max="258" width="9.7109375" bestFit="1" customWidth="1"/>
    <col min="259" max="279" width="5.7109375" customWidth="1"/>
    <col min="514" max="514" width="9.7109375" bestFit="1" customWidth="1"/>
    <col min="515" max="535" width="5.7109375" customWidth="1"/>
    <col min="770" max="770" width="9.7109375" bestFit="1" customWidth="1"/>
    <col min="771" max="791" width="5.7109375" customWidth="1"/>
    <col min="1026" max="1026" width="9.7109375" bestFit="1" customWidth="1"/>
    <col min="1027" max="1047" width="5.7109375" customWidth="1"/>
    <col min="1282" max="1282" width="9.7109375" bestFit="1" customWidth="1"/>
    <col min="1283" max="1303" width="5.7109375" customWidth="1"/>
    <col min="1538" max="1538" width="9.7109375" bestFit="1" customWidth="1"/>
    <col min="1539" max="1559" width="5.7109375" customWidth="1"/>
    <col min="1794" max="1794" width="9.7109375" bestFit="1" customWidth="1"/>
    <col min="1795" max="1815" width="5.7109375" customWidth="1"/>
    <col min="2050" max="2050" width="9.7109375" bestFit="1" customWidth="1"/>
    <col min="2051" max="2071" width="5.7109375" customWidth="1"/>
    <col min="2306" max="2306" width="9.7109375" bestFit="1" customWidth="1"/>
    <col min="2307" max="2327" width="5.7109375" customWidth="1"/>
    <col min="2562" max="2562" width="9.7109375" bestFit="1" customWidth="1"/>
    <col min="2563" max="2583" width="5.7109375" customWidth="1"/>
    <col min="2818" max="2818" width="9.7109375" bestFit="1" customWidth="1"/>
    <col min="2819" max="2839" width="5.7109375" customWidth="1"/>
    <col min="3074" max="3074" width="9.7109375" bestFit="1" customWidth="1"/>
    <col min="3075" max="3095" width="5.7109375" customWidth="1"/>
    <col min="3330" max="3330" width="9.7109375" bestFit="1" customWidth="1"/>
    <col min="3331" max="3351" width="5.7109375" customWidth="1"/>
    <col min="3586" max="3586" width="9.7109375" bestFit="1" customWidth="1"/>
    <col min="3587" max="3607" width="5.7109375" customWidth="1"/>
    <col min="3842" max="3842" width="9.7109375" bestFit="1" customWidth="1"/>
    <col min="3843" max="3863" width="5.7109375" customWidth="1"/>
    <col min="4098" max="4098" width="9.7109375" bestFit="1" customWidth="1"/>
    <col min="4099" max="4119" width="5.7109375" customWidth="1"/>
    <col min="4354" max="4354" width="9.7109375" bestFit="1" customWidth="1"/>
    <col min="4355" max="4375" width="5.7109375" customWidth="1"/>
    <col min="4610" max="4610" width="9.7109375" bestFit="1" customWidth="1"/>
    <col min="4611" max="4631" width="5.7109375" customWidth="1"/>
    <col min="4866" max="4866" width="9.7109375" bestFit="1" customWidth="1"/>
    <col min="4867" max="4887" width="5.7109375" customWidth="1"/>
    <col min="5122" max="5122" width="9.7109375" bestFit="1" customWidth="1"/>
    <col min="5123" max="5143" width="5.7109375" customWidth="1"/>
    <col min="5378" max="5378" width="9.7109375" bestFit="1" customWidth="1"/>
    <col min="5379" max="5399" width="5.7109375" customWidth="1"/>
    <col min="5634" max="5634" width="9.7109375" bestFit="1" customWidth="1"/>
    <col min="5635" max="5655" width="5.7109375" customWidth="1"/>
    <col min="5890" max="5890" width="9.7109375" bestFit="1" customWidth="1"/>
    <col min="5891" max="5911" width="5.7109375" customWidth="1"/>
    <col min="6146" max="6146" width="9.7109375" bestFit="1" customWidth="1"/>
    <col min="6147" max="6167" width="5.7109375" customWidth="1"/>
    <col min="6402" max="6402" width="9.7109375" bestFit="1" customWidth="1"/>
    <col min="6403" max="6423" width="5.7109375" customWidth="1"/>
    <col min="6658" max="6658" width="9.7109375" bestFit="1" customWidth="1"/>
    <col min="6659" max="6679" width="5.7109375" customWidth="1"/>
    <col min="6914" max="6914" width="9.7109375" bestFit="1" customWidth="1"/>
    <col min="6915" max="6935" width="5.7109375" customWidth="1"/>
    <col min="7170" max="7170" width="9.7109375" bestFit="1" customWidth="1"/>
    <col min="7171" max="7191" width="5.7109375" customWidth="1"/>
    <col min="7426" max="7426" width="9.7109375" bestFit="1" customWidth="1"/>
    <col min="7427" max="7447" width="5.7109375" customWidth="1"/>
    <col min="7682" max="7682" width="9.7109375" bestFit="1" customWidth="1"/>
    <col min="7683" max="7703" width="5.7109375" customWidth="1"/>
    <col min="7938" max="7938" width="9.7109375" bestFit="1" customWidth="1"/>
    <col min="7939" max="7959" width="5.7109375" customWidth="1"/>
    <col min="8194" max="8194" width="9.7109375" bestFit="1" customWidth="1"/>
    <col min="8195" max="8215" width="5.7109375" customWidth="1"/>
    <col min="8450" max="8450" width="9.7109375" bestFit="1" customWidth="1"/>
    <col min="8451" max="8471" width="5.7109375" customWidth="1"/>
    <col min="8706" max="8706" width="9.7109375" bestFit="1" customWidth="1"/>
    <col min="8707" max="8727" width="5.7109375" customWidth="1"/>
    <col min="8962" max="8962" width="9.7109375" bestFit="1" customWidth="1"/>
    <col min="8963" max="8983" width="5.7109375" customWidth="1"/>
    <col min="9218" max="9218" width="9.7109375" bestFit="1" customWidth="1"/>
    <col min="9219" max="9239" width="5.7109375" customWidth="1"/>
    <col min="9474" max="9474" width="9.7109375" bestFit="1" customWidth="1"/>
    <col min="9475" max="9495" width="5.7109375" customWidth="1"/>
    <col min="9730" max="9730" width="9.7109375" bestFit="1" customWidth="1"/>
    <col min="9731" max="9751" width="5.7109375" customWidth="1"/>
    <col min="9986" max="9986" width="9.7109375" bestFit="1" customWidth="1"/>
    <col min="9987" max="10007" width="5.7109375" customWidth="1"/>
    <col min="10242" max="10242" width="9.7109375" bestFit="1" customWidth="1"/>
    <col min="10243" max="10263" width="5.7109375" customWidth="1"/>
    <col min="10498" max="10498" width="9.7109375" bestFit="1" customWidth="1"/>
    <col min="10499" max="10519" width="5.7109375" customWidth="1"/>
    <col min="10754" max="10754" width="9.7109375" bestFit="1" customWidth="1"/>
    <col min="10755" max="10775" width="5.7109375" customWidth="1"/>
    <col min="11010" max="11010" width="9.7109375" bestFit="1" customWidth="1"/>
    <col min="11011" max="11031" width="5.7109375" customWidth="1"/>
    <col min="11266" max="11266" width="9.7109375" bestFit="1" customWidth="1"/>
    <col min="11267" max="11287" width="5.7109375" customWidth="1"/>
    <col min="11522" max="11522" width="9.7109375" bestFit="1" customWidth="1"/>
    <col min="11523" max="11543" width="5.7109375" customWidth="1"/>
    <col min="11778" max="11778" width="9.7109375" bestFit="1" customWidth="1"/>
    <col min="11779" max="11799" width="5.7109375" customWidth="1"/>
    <col min="12034" max="12034" width="9.7109375" bestFit="1" customWidth="1"/>
    <col min="12035" max="12055" width="5.7109375" customWidth="1"/>
    <col min="12290" max="12290" width="9.7109375" bestFit="1" customWidth="1"/>
    <col min="12291" max="12311" width="5.7109375" customWidth="1"/>
    <col min="12546" max="12546" width="9.7109375" bestFit="1" customWidth="1"/>
    <col min="12547" max="12567" width="5.7109375" customWidth="1"/>
    <col min="12802" max="12802" width="9.7109375" bestFit="1" customWidth="1"/>
    <col min="12803" max="12823" width="5.7109375" customWidth="1"/>
    <col min="13058" max="13058" width="9.7109375" bestFit="1" customWidth="1"/>
    <col min="13059" max="13079" width="5.7109375" customWidth="1"/>
    <col min="13314" max="13314" width="9.7109375" bestFit="1" customWidth="1"/>
    <col min="13315" max="13335" width="5.7109375" customWidth="1"/>
    <col min="13570" max="13570" width="9.7109375" bestFit="1" customWidth="1"/>
    <col min="13571" max="13591" width="5.7109375" customWidth="1"/>
    <col min="13826" max="13826" width="9.7109375" bestFit="1" customWidth="1"/>
    <col min="13827" max="13847" width="5.7109375" customWidth="1"/>
    <col min="14082" max="14082" width="9.7109375" bestFit="1" customWidth="1"/>
    <col min="14083" max="14103" width="5.7109375" customWidth="1"/>
    <col min="14338" max="14338" width="9.7109375" bestFit="1" customWidth="1"/>
    <col min="14339" max="14359" width="5.7109375" customWidth="1"/>
    <col min="14594" max="14594" width="9.7109375" bestFit="1" customWidth="1"/>
    <col min="14595" max="14615" width="5.7109375" customWidth="1"/>
    <col min="14850" max="14850" width="9.7109375" bestFit="1" customWidth="1"/>
    <col min="14851" max="14871" width="5.7109375" customWidth="1"/>
    <col min="15106" max="15106" width="9.7109375" bestFit="1" customWidth="1"/>
    <col min="15107" max="15127" width="5.7109375" customWidth="1"/>
    <col min="15362" max="15362" width="9.7109375" bestFit="1" customWidth="1"/>
    <col min="15363" max="15383" width="5.7109375" customWidth="1"/>
    <col min="15618" max="15618" width="9.7109375" bestFit="1" customWidth="1"/>
    <col min="15619" max="15639" width="5.7109375" customWidth="1"/>
    <col min="15874" max="15874" width="9.7109375" bestFit="1" customWidth="1"/>
    <col min="15875" max="15895" width="5.7109375" customWidth="1"/>
    <col min="16130" max="16130" width="9.7109375" bestFit="1" customWidth="1"/>
    <col min="16131" max="16151" width="5.7109375" customWidth="1"/>
  </cols>
  <sheetData>
    <row r="1" spans="1:30" x14ac:dyDescent="0.25">
      <c r="B1" s="24" t="s">
        <v>33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Y1" s="25" t="s">
        <v>59</v>
      </c>
      <c r="Z1" s="24"/>
    </row>
    <row r="2" spans="1:30" ht="15.75" thickBot="1" x14ac:dyDescent="0.3">
      <c r="A2" s="4" t="s">
        <v>34</v>
      </c>
      <c r="B2" s="4">
        <v>0</v>
      </c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X2" s="4" t="s">
        <v>35</v>
      </c>
      <c r="Y2" s="4" t="s">
        <v>36</v>
      </c>
      <c r="Z2" s="4" t="s">
        <v>37</v>
      </c>
      <c r="AA2" s="4" t="s">
        <v>53</v>
      </c>
      <c r="AB2" s="6" t="s">
        <v>57</v>
      </c>
      <c r="AC2" s="4" t="s">
        <v>54</v>
      </c>
    </row>
    <row r="3" spans="1:30" ht="15.75" thickTop="1" x14ac:dyDescent="0.25">
      <c r="A3" s="4">
        <v>20</v>
      </c>
      <c r="B3" s="7">
        <v>0</v>
      </c>
      <c r="C3" s="8">
        <v>0</v>
      </c>
      <c r="D3" s="8">
        <v>0</v>
      </c>
      <c r="E3" s="8">
        <v>369</v>
      </c>
      <c r="F3" s="8">
        <v>4731</v>
      </c>
      <c r="G3" s="8">
        <v>7201</v>
      </c>
      <c r="H3" s="8">
        <v>5871</v>
      </c>
      <c r="I3" s="8">
        <v>1303</v>
      </c>
      <c r="J3" s="8">
        <v>0</v>
      </c>
      <c r="K3" s="8">
        <v>0</v>
      </c>
      <c r="L3" s="8">
        <v>0</v>
      </c>
      <c r="M3" s="8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v>0</v>
      </c>
      <c r="T3" s="8">
        <v>0</v>
      </c>
      <c r="U3" s="8">
        <v>0</v>
      </c>
      <c r="V3" s="9">
        <v>0</v>
      </c>
      <c r="X3" s="10">
        <v>1</v>
      </c>
      <c r="Y3" s="4" t="s">
        <v>38</v>
      </c>
      <c r="Z3" s="4" t="s">
        <v>38</v>
      </c>
      <c r="AA3" s="4" t="s">
        <v>38</v>
      </c>
      <c r="AB3" s="18" t="s">
        <v>58</v>
      </c>
      <c r="AC3" s="11" t="s">
        <v>55</v>
      </c>
    </row>
    <row r="4" spans="1:30" x14ac:dyDescent="0.25">
      <c r="A4" s="4">
        <v>19</v>
      </c>
      <c r="B4" s="12">
        <v>0</v>
      </c>
      <c r="C4" s="13">
        <v>0</v>
      </c>
      <c r="D4" s="13">
        <v>0</v>
      </c>
      <c r="E4" s="13">
        <v>120</v>
      </c>
      <c r="F4" s="13">
        <v>3405</v>
      </c>
      <c r="G4" s="13">
        <v>5871</v>
      </c>
      <c r="H4" s="13">
        <v>4541</v>
      </c>
      <c r="I4" s="13">
        <v>660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4">
        <v>0</v>
      </c>
      <c r="X4" s="10">
        <v>2</v>
      </c>
      <c r="Y4" s="4">
        <v>17.649999999999999</v>
      </c>
      <c r="Z4" s="4">
        <f>M49</f>
        <v>6.15</v>
      </c>
      <c r="AA4" s="4">
        <v>48380</v>
      </c>
      <c r="AB4" s="18" t="s">
        <v>56</v>
      </c>
      <c r="AC4" s="20">
        <f>-1.4557*Z4+26.801</f>
        <v>17.848444999999998</v>
      </c>
      <c r="AD4" s="21"/>
    </row>
    <row r="5" spans="1:30" x14ac:dyDescent="0.25">
      <c r="A5" s="4">
        <v>18</v>
      </c>
      <c r="B5" s="12">
        <v>0</v>
      </c>
      <c r="C5" s="13">
        <v>0</v>
      </c>
      <c r="D5" s="13">
        <v>0</v>
      </c>
      <c r="E5" s="13">
        <v>0</v>
      </c>
      <c r="F5" s="13">
        <v>322</v>
      </c>
      <c r="G5" s="13">
        <v>1303</v>
      </c>
      <c r="H5" s="13">
        <v>660</v>
      </c>
      <c r="I5" s="13">
        <v>1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4">
        <v>0</v>
      </c>
      <c r="X5" s="10">
        <v>3</v>
      </c>
      <c r="Y5" s="4">
        <v>16.649999999999999</v>
      </c>
      <c r="Z5" s="4">
        <f>N75</f>
        <v>6.95</v>
      </c>
      <c r="AA5" s="4">
        <v>50868</v>
      </c>
      <c r="AB5" s="20">
        <f>SQRT((Z5-Z4)^2+(Y5-Y4)^2)</f>
        <v>1.2806248474865696</v>
      </c>
      <c r="AC5" s="20">
        <f t="shared" ref="AC5:AC15" si="0">-1.4557*Z5+26.801</f>
        <v>16.683884999999997</v>
      </c>
      <c r="AD5" s="21"/>
    </row>
    <row r="6" spans="1:30" x14ac:dyDescent="0.25">
      <c r="A6" s="4">
        <v>17</v>
      </c>
      <c r="B6" s="12">
        <v>0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4">
        <v>0</v>
      </c>
      <c r="X6" s="10">
        <v>4</v>
      </c>
      <c r="Y6" s="4">
        <v>14.85</v>
      </c>
      <c r="Z6" s="4">
        <f>O101</f>
        <v>7.95</v>
      </c>
      <c r="AA6" s="4">
        <v>54017</v>
      </c>
      <c r="AB6" s="20">
        <f t="shared" ref="AB6:AB15" si="1">SQRT((Z6-Z5)^2+(Y6-Y5)^2)</f>
        <v>2.0591260281973991</v>
      </c>
      <c r="AC6" s="20">
        <f t="shared" si="0"/>
        <v>15.228184999999998</v>
      </c>
      <c r="AD6" s="21"/>
    </row>
    <row r="7" spans="1:30" x14ac:dyDescent="0.25">
      <c r="A7" s="4">
        <v>16</v>
      </c>
      <c r="B7" s="12">
        <v>0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4">
        <v>0</v>
      </c>
      <c r="X7" s="10">
        <v>5</v>
      </c>
      <c r="Y7" s="4">
        <v>14.05</v>
      </c>
      <c r="Z7" s="4">
        <f>P127</f>
        <v>8.9499999999999993</v>
      </c>
      <c r="AA7" s="4">
        <v>50955</v>
      </c>
      <c r="AB7" s="20">
        <f t="shared" si="1"/>
        <v>1.2806248474865685</v>
      </c>
      <c r="AC7" s="20">
        <f t="shared" si="0"/>
        <v>13.772485</v>
      </c>
      <c r="AD7" s="21"/>
    </row>
    <row r="8" spans="1:30" x14ac:dyDescent="0.25">
      <c r="A8" s="4">
        <v>15</v>
      </c>
      <c r="B8" s="12">
        <v>0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4">
        <v>0</v>
      </c>
      <c r="X8" s="10">
        <v>6</v>
      </c>
      <c r="Y8" s="4">
        <v>12.05</v>
      </c>
      <c r="Z8" s="4">
        <f>Q153</f>
        <v>10.15</v>
      </c>
      <c r="AA8" s="4">
        <v>49618</v>
      </c>
      <c r="AB8" s="20">
        <f t="shared" si="1"/>
        <v>2.3323807579381208</v>
      </c>
      <c r="AC8" s="20">
        <f t="shared" si="0"/>
        <v>12.025644999999997</v>
      </c>
      <c r="AD8" s="21"/>
    </row>
    <row r="9" spans="1:30" x14ac:dyDescent="0.25">
      <c r="A9" s="4">
        <v>14</v>
      </c>
      <c r="B9" s="12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4">
        <v>0</v>
      </c>
      <c r="X9" s="10">
        <v>7</v>
      </c>
      <c r="Y9" s="4">
        <v>11.05</v>
      </c>
      <c r="Z9" s="4">
        <f>R179</f>
        <v>11.35</v>
      </c>
      <c r="AA9" s="4">
        <v>55277</v>
      </c>
      <c r="AB9" s="20">
        <f t="shared" si="1"/>
        <v>1.5620499351813304</v>
      </c>
      <c r="AC9" s="20">
        <f t="shared" si="0"/>
        <v>10.278804999999998</v>
      </c>
      <c r="AD9" s="21"/>
    </row>
    <row r="10" spans="1:30" x14ac:dyDescent="0.25">
      <c r="A10" s="4">
        <v>13</v>
      </c>
      <c r="B10" s="12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4">
        <v>0</v>
      </c>
      <c r="X10" s="10">
        <v>8</v>
      </c>
      <c r="Y10" s="4">
        <v>8.85</v>
      </c>
      <c r="Z10" s="4">
        <f>S205</f>
        <v>12.35</v>
      </c>
      <c r="AA10" s="4">
        <v>55275</v>
      </c>
      <c r="AB10" s="20">
        <f t="shared" si="1"/>
        <v>2.4166091947189154</v>
      </c>
      <c r="AC10" s="20">
        <f t="shared" si="0"/>
        <v>8.8231049999999982</v>
      </c>
      <c r="AD10" s="21"/>
    </row>
    <row r="11" spans="1:30" x14ac:dyDescent="0.25">
      <c r="A11" s="4">
        <v>12</v>
      </c>
      <c r="B11" s="12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4">
        <v>0</v>
      </c>
      <c r="X11" s="10">
        <v>9</v>
      </c>
      <c r="Y11" s="4">
        <v>7.65</v>
      </c>
      <c r="Z11" s="4">
        <f>T231</f>
        <v>13.35</v>
      </c>
      <c r="AA11" s="4">
        <v>64068</v>
      </c>
      <c r="AB11" s="20">
        <f t="shared" si="1"/>
        <v>1.5620499351813304</v>
      </c>
      <c r="AC11" s="20">
        <f t="shared" si="0"/>
        <v>7.367404999999998</v>
      </c>
      <c r="AD11" s="21"/>
    </row>
    <row r="12" spans="1:30" x14ac:dyDescent="0.25">
      <c r="A12" s="4">
        <v>11</v>
      </c>
      <c r="B12" s="12"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4">
        <v>0</v>
      </c>
      <c r="X12" s="10">
        <v>10</v>
      </c>
      <c r="Y12" s="4">
        <v>5.65</v>
      </c>
      <c r="Z12" s="4">
        <f>U257</f>
        <v>14.15</v>
      </c>
      <c r="AA12" s="4">
        <v>57157</v>
      </c>
      <c r="AB12" s="20">
        <f t="shared" si="1"/>
        <v>2.1540659228538019</v>
      </c>
      <c r="AC12" s="20">
        <f t="shared" si="0"/>
        <v>6.2028449999999964</v>
      </c>
      <c r="AD12" s="21"/>
    </row>
    <row r="13" spans="1:30" x14ac:dyDescent="0.25">
      <c r="A13" s="4">
        <v>10</v>
      </c>
      <c r="B13" s="12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4">
        <v>0</v>
      </c>
      <c r="X13" s="10">
        <v>11</v>
      </c>
      <c r="Y13" s="4">
        <v>4.8499999999999996</v>
      </c>
      <c r="Z13" s="4">
        <f>V283</f>
        <v>15.15</v>
      </c>
      <c r="AA13" s="4">
        <v>57790</v>
      </c>
      <c r="AB13" s="20">
        <f t="shared" si="1"/>
        <v>1.2806248474865702</v>
      </c>
      <c r="AC13" s="20">
        <f t="shared" si="0"/>
        <v>4.7471449999999997</v>
      </c>
      <c r="AD13" s="21"/>
    </row>
    <row r="14" spans="1:30" x14ac:dyDescent="0.25">
      <c r="A14" s="4">
        <v>9</v>
      </c>
      <c r="B14" s="12"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4">
        <v>0</v>
      </c>
      <c r="X14" s="10">
        <v>12</v>
      </c>
      <c r="Y14" s="4">
        <v>3.05</v>
      </c>
      <c r="Z14" s="4">
        <f>W309</f>
        <v>15.95</v>
      </c>
      <c r="AA14" s="4">
        <v>65327</v>
      </c>
      <c r="AB14" s="20">
        <f t="shared" si="1"/>
        <v>1.9697715603592203</v>
      </c>
      <c r="AC14" s="20">
        <f t="shared" si="0"/>
        <v>3.5825849999999981</v>
      </c>
      <c r="AD14" s="21"/>
    </row>
    <row r="15" spans="1:30" x14ac:dyDescent="0.25">
      <c r="A15" s="4">
        <v>8</v>
      </c>
      <c r="B15" s="12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4">
        <v>0</v>
      </c>
      <c r="X15" s="10">
        <v>13</v>
      </c>
      <c r="Y15" s="4">
        <v>2.0499999999999998</v>
      </c>
      <c r="Z15" s="4">
        <f>W338</f>
        <v>17.149999999999999</v>
      </c>
      <c r="AA15" s="4">
        <v>65954</v>
      </c>
      <c r="AB15" s="20">
        <f t="shared" si="1"/>
        <v>1.5620499351813304</v>
      </c>
      <c r="AC15" s="20">
        <f t="shared" si="0"/>
        <v>1.8357449999999993</v>
      </c>
      <c r="AD15" s="21"/>
    </row>
    <row r="16" spans="1:30" x14ac:dyDescent="0.25">
      <c r="A16" s="4">
        <v>7</v>
      </c>
      <c r="B16" s="12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4">
        <v>0</v>
      </c>
    </row>
    <row r="17" spans="1:25" x14ac:dyDescent="0.25">
      <c r="A17" s="4">
        <v>6</v>
      </c>
      <c r="B17" s="12">
        <v>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4">
        <v>0</v>
      </c>
    </row>
    <row r="18" spans="1:25" x14ac:dyDescent="0.25">
      <c r="A18" s="4">
        <v>5</v>
      </c>
      <c r="B18" s="12">
        <v>0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4">
        <v>0</v>
      </c>
    </row>
    <row r="19" spans="1:25" x14ac:dyDescent="0.25">
      <c r="A19" s="4">
        <v>4</v>
      </c>
      <c r="B19" s="12">
        <v>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4">
        <v>0</v>
      </c>
    </row>
    <row r="20" spans="1:25" x14ac:dyDescent="0.25">
      <c r="A20" s="4">
        <v>3</v>
      </c>
      <c r="B20" s="12">
        <v>0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4">
        <v>0</v>
      </c>
    </row>
    <row r="21" spans="1:25" x14ac:dyDescent="0.25">
      <c r="A21" s="4">
        <v>2</v>
      </c>
      <c r="B21" s="12">
        <v>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4">
        <v>0</v>
      </c>
    </row>
    <row r="22" spans="1:25" x14ac:dyDescent="0.25">
      <c r="A22" s="4">
        <v>1</v>
      </c>
      <c r="B22" s="12">
        <v>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4">
        <v>0</v>
      </c>
    </row>
    <row r="23" spans="1:25" ht="15.75" thickBot="1" x14ac:dyDescent="0.3">
      <c r="A23" s="4">
        <v>0</v>
      </c>
      <c r="B23" s="15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7">
        <v>0</v>
      </c>
    </row>
    <row r="24" spans="1:25" ht="15.75" thickTop="1" x14ac:dyDescent="0.25"/>
    <row r="25" spans="1:25" x14ac:dyDescent="0.25">
      <c r="B25" s="24" t="s">
        <v>39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1:25" ht="15.75" thickBot="1" x14ac:dyDescent="0.3">
      <c r="A26" s="4" t="s">
        <v>34</v>
      </c>
      <c r="B26" s="4">
        <v>0</v>
      </c>
      <c r="C26" s="4">
        <v>1</v>
      </c>
      <c r="D26" s="4">
        <v>2</v>
      </c>
      <c r="E26" s="4">
        <v>3</v>
      </c>
      <c r="F26" s="4">
        <v>4</v>
      </c>
      <c r="G26" s="4">
        <v>5</v>
      </c>
      <c r="H26" s="4">
        <v>6</v>
      </c>
      <c r="I26" s="4">
        <v>7</v>
      </c>
      <c r="J26" s="4">
        <v>8</v>
      </c>
      <c r="K26" s="4">
        <v>9</v>
      </c>
      <c r="L26" s="4">
        <v>10</v>
      </c>
      <c r="M26" s="4">
        <v>11</v>
      </c>
      <c r="N26" s="4">
        <v>12</v>
      </c>
      <c r="O26" s="4">
        <v>13</v>
      </c>
      <c r="P26" s="4">
        <v>14</v>
      </c>
      <c r="Q26" s="4">
        <v>15</v>
      </c>
      <c r="R26" s="4">
        <v>16</v>
      </c>
      <c r="S26" s="4">
        <v>17</v>
      </c>
      <c r="T26" s="4">
        <v>18</v>
      </c>
      <c r="U26" s="4">
        <v>19</v>
      </c>
      <c r="V26" s="4">
        <v>20</v>
      </c>
    </row>
    <row r="27" spans="1:25" ht="15.75" thickTop="1" x14ac:dyDescent="0.25">
      <c r="A27" s="4">
        <v>20</v>
      </c>
      <c r="B27" s="7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71</v>
      </c>
      <c r="I27" s="8">
        <v>10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9">
        <v>0</v>
      </c>
      <c r="W27" s="4">
        <f>SUM(B27:V27)</f>
        <v>81</v>
      </c>
      <c r="X27" s="4">
        <f>A27*W27</f>
        <v>1620</v>
      </c>
      <c r="Y27" s="4"/>
    </row>
    <row r="28" spans="1:25" x14ac:dyDescent="0.25">
      <c r="A28" s="4">
        <v>19</v>
      </c>
      <c r="B28" s="12">
        <v>0</v>
      </c>
      <c r="C28" s="13">
        <v>0</v>
      </c>
      <c r="D28" s="13">
        <v>0</v>
      </c>
      <c r="E28" s="13">
        <v>0</v>
      </c>
      <c r="F28" s="13">
        <v>7</v>
      </c>
      <c r="G28" s="13">
        <v>1645</v>
      </c>
      <c r="H28" s="13">
        <v>3830</v>
      </c>
      <c r="I28" s="13">
        <v>2552</v>
      </c>
      <c r="J28" s="13">
        <v>162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4">
        <f t="shared" ref="W28:W31" si="2">SUM(B28:V28)</f>
        <v>8196</v>
      </c>
      <c r="X28" s="4">
        <f t="shared" ref="X28:X31" si="3">A28*W28</f>
        <v>155724</v>
      </c>
      <c r="Y28" s="4"/>
    </row>
    <row r="29" spans="1:25" x14ac:dyDescent="0.25">
      <c r="A29" s="4">
        <v>18</v>
      </c>
      <c r="B29" s="12">
        <v>0</v>
      </c>
      <c r="C29" s="13">
        <v>0</v>
      </c>
      <c r="D29" s="13">
        <v>0</v>
      </c>
      <c r="E29" s="13">
        <v>0</v>
      </c>
      <c r="F29" s="13">
        <v>323</v>
      </c>
      <c r="G29" s="13">
        <v>4600</v>
      </c>
      <c r="H29" s="13">
        <v>7103</v>
      </c>
      <c r="I29" s="13">
        <v>5755</v>
      </c>
      <c r="J29" s="13">
        <v>1211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4">
        <v>0</v>
      </c>
      <c r="W29" s="4">
        <f t="shared" si="2"/>
        <v>18992</v>
      </c>
      <c r="X29" s="4">
        <f t="shared" si="3"/>
        <v>341856</v>
      </c>
      <c r="Y29" s="4"/>
    </row>
    <row r="30" spans="1:25" x14ac:dyDescent="0.25">
      <c r="A30" s="4">
        <v>17</v>
      </c>
      <c r="B30" s="12">
        <v>0</v>
      </c>
      <c r="C30" s="13">
        <v>0</v>
      </c>
      <c r="D30" s="13">
        <v>0</v>
      </c>
      <c r="E30" s="13">
        <v>0</v>
      </c>
      <c r="F30" s="13">
        <v>201</v>
      </c>
      <c r="G30" s="13">
        <v>4023</v>
      </c>
      <c r="H30" s="13">
        <v>6525</v>
      </c>
      <c r="I30" s="13">
        <v>5178</v>
      </c>
      <c r="J30" s="13">
        <v>917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4">
        <f t="shared" si="2"/>
        <v>16844</v>
      </c>
      <c r="X30" s="4">
        <f t="shared" si="3"/>
        <v>286348</v>
      </c>
      <c r="Y30" s="4"/>
    </row>
    <row r="31" spans="1:25" x14ac:dyDescent="0.25">
      <c r="A31" s="4">
        <v>16</v>
      </c>
      <c r="B31" s="12">
        <v>0</v>
      </c>
      <c r="C31" s="13">
        <v>0</v>
      </c>
      <c r="D31" s="13">
        <v>0</v>
      </c>
      <c r="E31" s="13">
        <v>0</v>
      </c>
      <c r="F31" s="13">
        <v>0</v>
      </c>
      <c r="G31" s="13">
        <v>728</v>
      </c>
      <c r="H31" s="13">
        <v>2217</v>
      </c>
      <c r="I31" s="13">
        <v>1296</v>
      </c>
      <c r="J31" s="13">
        <v>26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4">
        <v>0</v>
      </c>
      <c r="W31" s="4">
        <f t="shared" si="2"/>
        <v>4267</v>
      </c>
      <c r="X31" s="4">
        <f t="shared" si="3"/>
        <v>68272</v>
      </c>
      <c r="Y31" s="4"/>
    </row>
    <row r="32" spans="1:25" x14ac:dyDescent="0.25">
      <c r="A32" s="4">
        <v>15</v>
      </c>
      <c r="B32" s="12">
        <v>0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 t="s">
        <v>40</v>
      </c>
      <c r="X32" s="18" t="s">
        <v>40</v>
      </c>
      <c r="Y32" s="4"/>
    </row>
    <row r="33" spans="1:25" x14ac:dyDescent="0.25">
      <c r="A33" s="4">
        <v>14</v>
      </c>
      <c r="B33" s="12">
        <v>0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4">
        <v>0</v>
      </c>
      <c r="W33" s="4">
        <f>SUM(W27:W31)</f>
        <v>48380</v>
      </c>
      <c r="X33" s="4">
        <f>SUM(X27:X31)</f>
        <v>853820</v>
      </c>
      <c r="Y33" s="4">
        <f>ROUND(X33/W33,2)</f>
        <v>17.649999999999999</v>
      </c>
    </row>
    <row r="34" spans="1:25" x14ac:dyDescent="0.25">
      <c r="A34" s="4">
        <v>13</v>
      </c>
      <c r="B34" s="12">
        <v>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4">
        <v>0</v>
      </c>
    </row>
    <row r="35" spans="1:25" x14ac:dyDescent="0.25">
      <c r="A35" s="4">
        <v>12</v>
      </c>
      <c r="B35" s="12">
        <v>0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4">
        <v>0</v>
      </c>
    </row>
    <row r="36" spans="1:25" x14ac:dyDescent="0.25">
      <c r="A36" s="4">
        <v>11</v>
      </c>
      <c r="B36" s="12">
        <v>0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</row>
    <row r="37" spans="1:25" x14ac:dyDescent="0.25">
      <c r="A37" s="4">
        <v>10</v>
      </c>
      <c r="B37" s="12">
        <v>0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4">
        <v>0</v>
      </c>
    </row>
    <row r="38" spans="1:25" x14ac:dyDescent="0.25">
      <c r="A38" s="4">
        <v>9</v>
      </c>
      <c r="B38" s="12">
        <v>0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4">
        <v>0</v>
      </c>
    </row>
    <row r="39" spans="1:25" x14ac:dyDescent="0.25">
      <c r="A39" s="4">
        <v>8</v>
      </c>
      <c r="B39" s="12">
        <v>0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4">
        <v>0</v>
      </c>
    </row>
    <row r="40" spans="1:25" x14ac:dyDescent="0.25">
      <c r="A40" s="4">
        <v>7</v>
      </c>
      <c r="B40" s="12">
        <v>0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4">
        <v>0</v>
      </c>
    </row>
    <row r="41" spans="1:25" x14ac:dyDescent="0.25">
      <c r="A41" s="4">
        <v>6</v>
      </c>
      <c r="B41" s="12">
        <v>0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4">
        <v>0</v>
      </c>
    </row>
    <row r="42" spans="1:25" x14ac:dyDescent="0.25">
      <c r="A42" s="4">
        <v>5</v>
      </c>
      <c r="B42" s="12">
        <v>0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4">
        <v>0</v>
      </c>
    </row>
    <row r="43" spans="1:25" x14ac:dyDescent="0.25">
      <c r="A43" s="4">
        <v>4</v>
      </c>
      <c r="B43" s="12">
        <v>0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</row>
    <row r="44" spans="1:25" x14ac:dyDescent="0.25">
      <c r="A44" s="4">
        <v>3</v>
      </c>
      <c r="B44" s="12">
        <v>0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4">
        <v>0</v>
      </c>
    </row>
    <row r="45" spans="1:25" x14ac:dyDescent="0.25">
      <c r="A45" s="4">
        <v>2</v>
      </c>
      <c r="B45" s="12">
        <v>0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</row>
    <row r="46" spans="1:25" x14ac:dyDescent="0.25">
      <c r="A46" s="4">
        <v>1</v>
      </c>
      <c r="B46" s="12">
        <v>0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4">
        <v>0</v>
      </c>
    </row>
    <row r="47" spans="1:25" ht="15.75" thickBot="1" x14ac:dyDescent="0.3">
      <c r="A47" s="4">
        <v>0</v>
      </c>
      <c r="B47" s="15">
        <v>0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7">
        <v>0</v>
      </c>
    </row>
    <row r="48" spans="1:25" ht="15.75" thickTop="1" x14ac:dyDescent="0.25">
      <c r="B48" s="13"/>
      <c r="C48" s="13"/>
      <c r="D48" s="13"/>
      <c r="E48" s="13"/>
      <c r="F48" s="13">
        <f>SUM(F27:F47)</f>
        <v>531</v>
      </c>
      <c r="G48" s="13">
        <f t="shared" ref="G48:J48" si="4">SUM(G27:G47)</f>
        <v>10996</v>
      </c>
      <c r="H48" s="13">
        <f t="shared" si="4"/>
        <v>19746</v>
      </c>
      <c r="I48" s="13">
        <f t="shared" si="4"/>
        <v>14791</v>
      </c>
      <c r="J48" s="13">
        <f t="shared" si="4"/>
        <v>2316</v>
      </c>
      <c r="K48" s="19" t="s">
        <v>41</v>
      </c>
      <c r="L48" s="13">
        <f>SUM(F48:J48)</f>
        <v>48380</v>
      </c>
      <c r="M48" s="13"/>
      <c r="N48" s="13"/>
      <c r="O48" s="13"/>
      <c r="P48" s="13"/>
      <c r="Q48" s="13"/>
      <c r="R48" s="13"/>
      <c r="S48" s="13"/>
      <c r="T48" s="13"/>
      <c r="U48" s="13"/>
      <c r="V48" s="13"/>
    </row>
    <row r="49" spans="1:25" x14ac:dyDescent="0.25">
      <c r="B49" s="13"/>
      <c r="C49" s="13"/>
      <c r="D49" s="13"/>
      <c r="E49" s="13"/>
      <c r="F49" s="22">
        <f>F26*F48</f>
        <v>2124</v>
      </c>
      <c r="G49" s="22">
        <f t="shared" ref="G49:J49" si="5">G26*G48</f>
        <v>54980</v>
      </c>
      <c r="H49" s="22">
        <f t="shared" si="5"/>
        <v>118476</v>
      </c>
      <c r="I49" s="22">
        <f t="shared" si="5"/>
        <v>103537</v>
      </c>
      <c r="J49" s="22">
        <f t="shared" si="5"/>
        <v>18528</v>
      </c>
      <c r="K49" s="23" t="s">
        <v>41</v>
      </c>
      <c r="L49" s="22">
        <f>SUM(F49:J49)</f>
        <v>297645</v>
      </c>
      <c r="M49" s="13">
        <f>ROUND(L49/L48,2)</f>
        <v>6.15</v>
      </c>
      <c r="N49" s="13"/>
      <c r="O49" s="13"/>
      <c r="P49" s="13"/>
      <c r="Q49" s="13"/>
      <c r="R49" s="13"/>
      <c r="S49" s="13"/>
      <c r="T49" s="13"/>
      <c r="U49" s="13"/>
      <c r="V49" s="13"/>
    </row>
    <row r="51" spans="1:25" x14ac:dyDescent="0.25">
      <c r="B51" s="24" t="s">
        <v>42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</row>
    <row r="52" spans="1:25" ht="15.75" thickBot="1" x14ac:dyDescent="0.3">
      <c r="A52" s="4" t="s">
        <v>34</v>
      </c>
      <c r="B52" s="4">
        <v>0</v>
      </c>
      <c r="C52" s="4">
        <v>1</v>
      </c>
      <c r="D52" s="4">
        <v>2</v>
      </c>
      <c r="E52" s="4">
        <v>3</v>
      </c>
      <c r="F52" s="4">
        <v>4</v>
      </c>
      <c r="G52" s="4">
        <v>5</v>
      </c>
      <c r="H52" s="4">
        <v>6</v>
      </c>
      <c r="I52" s="4">
        <v>7</v>
      </c>
      <c r="J52" s="4">
        <v>8</v>
      </c>
      <c r="K52" s="4">
        <v>9</v>
      </c>
      <c r="L52" s="4">
        <v>10</v>
      </c>
      <c r="M52" s="4">
        <v>11</v>
      </c>
      <c r="N52" s="4">
        <v>12</v>
      </c>
      <c r="O52" s="4">
        <v>13</v>
      </c>
      <c r="P52" s="4">
        <v>14</v>
      </c>
      <c r="Q52" s="4">
        <v>15</v>
      </c>
      <c r="R52" s="4">
        <v>16</v>
      </c>
      <c r="S52" s="4">
        <v>17</v>
      </c>
      <c r="T52" s="4">
        <v>18</v>
      </c>
      <c r="U52" s="4">
        <v>19</v>
      </c>
      <c r="V52" s="4">
        <v>20</v>
      </c>
    </row>
    <row r="53" spans="1:25" ht="15.75" thickTop="1" x14ac:dyDescent="0.25">
      <c r="A53" s="4">
        <v>20</v>
      </c>
      <c r="B53" s="7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9">
        <v>0</v>
      </c>
    </row>
    <row r="54" spans="1:25" x14ac:dyDescent="0.25">
      <c r="A54" s="4">
        <v>19</v>
      </c>
      <c r="B54" s="12">
        <v>0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2</v>
      </c>
      <c r="I54" s="13">
        <v>61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4">
        <v>0</v>
      </c>
      <c r="W54" s="4">
        <f>SUM(B54:V54)</f>
        <v>63</v>
      </c>
      <c r="X54" s="4">
        <f t="shared" ref="X54:X58" si="6">A54*W54</f>
        <v>1197</v>
      </c>
    </row>
    <row r="55" spans="1:25" x14ac:dyDescent="0.25">
      <c r="A55" s="4">
        <v>18</v>
      </c>
      <c r="B55" s="12">
        <v>0</v>
      </c>
      <c r="C55" s="13">
        <v>0</v>
      </c>
      <c r="D55" s="13">
        <v>0</v>
      </c>
      <c r="E55" s="13">
        <v>0</v>
      </c>
      <c r="F55" s="13">
        <v>0</v>
      </c>
      <c r="G55" s="13">
        <v>87</v>
      </c>
      <c r="H55" s="13">
        <v>2376</v>
      </c>
      <c r="I55" s="13">
        <v>4069</v>
      </c>
      <c r="J55" s="13">
        <v>2056</v>
      </c>
      <c r="K55" s="13">
        <v>34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4">
        <f>SUM(B55:V55)</f>
        <v>8622</v>
      </c>
      <c r="X55" s="4">
        <f t="shared" si="6"/>
        <v>155196</v>
      </c>
    </row>
    <row r="56" spans="1:25" x14ac:dyDescent="0.25">
      <c r="A56" s="4">
        <v>17</v>
      </c>
      <c r="B56" s="12">
        <v>0</v>
      </c>
      <c r="C56" s="13">
        <v>0</v>
      </c>
      <c r="D56" s="13">
        <v>0</v>
      </c>
      <c r="E56" s="13">
        <v>0</v>
      </c>
      <c r="F56" s="13">
        <v>0</v>
      </c>
      <c r="G56" s="13">
        <v>902</v>
      </c>
      <c r="H56" s="13">
        <v>5689</v>
      </c>
      <c r="I56" s="13">
        <v>7512</v>
      </c>
      <c r="J56" s="13">
        <v>5284</v>
      </c>
      <c r="K56" s="13">
        <v>590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4">
        <v>0</v>
      </c>
      <c r="W56" s="4">
        <f t="shared" ref="W56:W58" si="7">SUM(B56:V56)</f>
        <v>19977</v>
      </c>
      <c r="X56" s="4">
        <f t="shared" si="6"/>
        <v>339609</v>
      </c>
    </row>
    <row r="57" spans="1:25" x14ac:dyDescent="0.25">
      <c r="A57" s="4">
        <v>16</v>
      </c>
      <c r="B57" s="12">
        <v>0</v>
      </c>
      <c r="C57" s="13">
        <v>0</v>
      </c>
      <c r="D57" s="13">
        <v>0</v>
      </c>
      <c r="E57" s="13">
        <v>0</v>
      </c>
      <c r="F57" s="13">
        <v>0</v>
      </c>
      <c r="G57" s="13">
        <v>653</v>
      </c>
      <c r="H57" s="13">
        <v>5082</v>
      </c>
      <c r="I57" s="13">
        <v>6904</v>
      </c>
      <c r="J57" s="13">
        <v>4677</v>
      </c>
      <c r="K57" s="13">
        <v>401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4">
        <f t="shared" si="7"/>
        <v>17717</v>
      </c>
      <c r="X57" s="4">
        <f t="shared" si="6"/>
        <v>283472</v>
      </c>
    </row>
    <row r="58" spans="1:25" x14ac:dyDescent="0.25">
      <c r="A58" s="4">
        <v>15</v>
      </c>
      <c r="B58" s="12">
        <v>0</v>
      </c>
      <c r="C58" s="13">
        <v>0</v>
      </c>
      <c r="D58" s="13">
        <v>0</v>
      </c>
      <c r="E58" s="13">
        <v>0</v>
      </c>
      <c r="F58" s="13">
        <v>0</v>
      </c>
      <c r="G58" s="13">
        <v>7</v>
      </c>
      <c r="H58" s="13">
        <v>1160</v>
      </c>
      <c r="I58" s="13">
        <v>2365</v>
      </c>
      <c r="J58" s="13">
        <v>957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4">
        <v>0</v>
      </c>
      <c r="W58" s="4">
        <f t="shared" si="7"/>
        <v>4489</v>
      </c>
      <c r="X58" s="4">
        <f t="shared" si="6"/>
        <v>67335</v>
      </c>
    </row>
    <row r="59" spans="1:25" x14ac:dyDescent="0.25">
      <c r="A59" s="4">
        <v>14</v>
      </c>
      <c r="B59" s="12">
        <v>0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4">
        <v>0</v>
      </c>
      <c r="W59" s="18" t="s">
        <v>40</v>
      </c>
      <c r="X59" s="18" t="s">
        <v>40</v>
      </c>
      <c r="Y59" s="4"/>
    </row>
    <row r="60" spans="1:25" x14ac:dyDescent="0.25">
      <c r="A60" s="4">
        <v>13</v>
      </c>
      <c r="B60" s="12">
        <v>0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4">
        <v>0</v>
      </c>
      <c r="W60" s="4">
        <f>SUM(W54:W58)</f>
        <v>50868</v>
      </c>
      <c r="X60" s="4">
        <f>SUM(X54:X58)</f>
        <v>846809</v>
      </c>
      <c r="Y60" s="4">
        <f>ROUND(X60/W60,2)</f>
        <v>16.649999999999999</v>
      </c>
    </row>
    <row r="61" spans="1:25" x14ac:dyDescent="0.25">
      <c r="A61" s="4">
        <v>12</v>
      </c>
      <c r="B61" s="12">
        <v>0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4">
        <v>0</v>
      </c>
    </row>
    <row r="62" spans="1:25" x14ac:dyDescent="0.25">
      <c r="A62" s="4">
        <v>11</v>
      </c>
      <c r="B62" s="12">
        <v>0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4">
        <v>0</v>
      </c>
    </row>
    <row r="63" spans="1:25" x14ac:dyDescent="0.25">
      <c r="A63" s="4">
        <v>10</v>
      </c>
      <c r="B63" s="12">
        <v>0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4">
        <v>0</v>
      </c>
    </row>
    <row r="64" spans="1:25" x14ac:dyDescent="0.25">
      <c r="A64" s="4">
        <v>9</v>
      </c>
      <c r="B64" s="12">
        <v>0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</row>
    <row r="65" spans="1:22" x14ac:dyDescent="0.25">
      <c r="A65" s="4">
        <v>8</v>
      </c>
      <c r="B65" s="12">
        <v>0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4">
        <v>0</v>
      </c>
    </row>
    <row r="66" spans="1:22" x14ac:dyDescent="0.25">
      <c r="A66" s="4">
        <v>7</v>
      </c>
      <c r="B66" s="12">
        <v>0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4">
        <v>0</v>
      </c>
    </row>
    <row r="67" spans="1:22" x14ac:dyDescent="0.25">
      <c r="A67" s="4">
        <v>6</v>
      </c>
      <c r="B67" s="12">
        <v>0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4">
        <v>0</v>
      </c>
    </row>
    <row r="68" spans="1:22" x14ac:dyDescent="0.25">
      <c r="A68" s="4">
        <v>5</v>
      </c>
      <c r="B68" s="12">
        <v>0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4">
        <v>0</v>
      </c>
    </row>
    <row r="69" spans="1:22" x14ac:dyDescent="0.25">
      <c r="A69" s="4">
        <v>4</v>
      </c>
      <c r="B69" s="12">
        <v>0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4">
        <v>0</v>
      </c>
    </row>
    <row r="70" spans="1:22" x14ac:dyDescent="0.25">
      <c r="A70" s="4">
        <v>3</v>
      </c>
      <c r="B70" s="12">
        <v>0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4">
        <v>0</v>
      </c>
    </row>
    <row r="71" spans="1:22" x14ac:dyDescent="0.25">
      <c r="A71" s="4">
        <v>2</v>
      </c>
      <c r="B71" s="12">
        <v>0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4">
        <v>0</v>
      </c>
    </row>
    <row r="72" spans="1:22" x14ac:dyDescent="0.25">
      <c r="A72" s="4">
        <v>1</v>
      </c>
      <c r="B72" s="12">
        <v>0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4">
        <v>0</v>
      </c>
    </row>
    <row r="73" spans="1:22" ht="15.75" thickBot="1" x14ac:dyDescent="0.3">
      <c r="A73" s="4">
        <v>0</v>
      </c>
      <c r="B73" s="15">
        <v>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7">
        <v>0</v>
      </c>
    </row>
    <row r="74" spans="1:22" ht="15.75" thickTop="1" x14ac:dyDescent="0.25">
      <c r="B74" s="13"/>
      <c r="C74" s="13"/>
      <c r="D74" s="13"/>
      <c r="E74" s="13"/>
      <c r="F74" s="13"/>
      <c r="G74" s="13">
        <f>SUM(G53:G73)</f>
        <v>1649</v>
      </c>
      <c r="H74" s="13">
        <f t="shared" ref="H74:K74" si="8">SUM(H53:H73)</f>
        <v>14309</v>
      </c>
      <c r="I74" s="13">
        <f t="shared" si="8"/>
        <v>20911</v>
      </c>
      <c r="J74" s="13">
        <f t="shared" si="8"/>
        <v>12974</v>
      </c>
      <c r="K74" s="13">
        <f t="shared" si="8"/>
        <v>1025</v>
      </c>
      <c r="L74" s="19" t="s">
        <v>41</v>
      </c>
      <c r="M74" s="13">
        <f>SUM(G74:K74)</f>
        <v>50868</v>
      </c>
      <c r="N74" s="13"/>
      <c r="O74" s="13"/>
      <c r="P74" s="13"/>
      <c r="Q74" s="13"/>
      <c r="R74" s="13"/>
      <c r="S74" s="13"/>
      <c r="T74" s="13"/>
      <c r="U74" s="13"/>
      <c r="V74" s="13"/>
    </row>
    <row r="75" spans="1:22" x14ac:dyDescent="0.25">
      <c r="B75" s="13"/>
      <c r="C75" s="13"/>
      <c r="D75" s="13"/>
      <c r="E75" s="13"/>
      <c r="F75" s="13"/>
      <c r="G75" s="13">
        <f>G52*G74</f>
        <v>8245</v>
      </c>
      <c r="H75" s="13">
        <f t="shared" ref="H75:K75" si="9">H52*H74</f>
        <v>85854</v>
      </c>
      <c r="I75" s="13">
        <f t="shared" si="9"/>
        <v>146377</v>
      </c>
      <c r="J75" s="13">
        <f t="shared" si="9"/>
        <v>103792</v>
      </c>
      <c r="K75" s="13">
        <f t="shared" si="9"/>
        <v>9225</v>
      </c>
      <c r="L75" s="19" t="s">
        <v>41</v>
      </c>
      <c r="M75" s="13">
        <f>SUM(G75:K75)</f>
        <v>353493</v>
      </c>
      <c r="N75" s="13">
        <f>ROUND(M75/M74,2)</f>
        <v>6.95</v>
      </c>
      <c r="O75" s="13"/>
      <c r="P75" s="13"/>
      <c r="Q75" s="13"/>
      <c r="R75" s="13"/>
      <c r="S75" s="13"/>
      <c r="T75" s="13"/>
      <c r="U75" s="13"/>
      <c r="V75" s="13"/>
    </row>
    <row r="77" spans="1:22" x14ac:dyDescent="0.25">
      <c r="B77" s="24" t="s">
        <v>43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</row>
    <row r="78" spans="1:22" ht="15.75" thickBot="1" x14ac:dyDescent="0.3">
      <c r="A78" s="4" t="s">
        <v>34</v>
      </c>
      <c r="B78" s="4">
        <v>0</v>
      </c>
      <c r="C78" s="4">
        <v>1</v>
      </c>
      <c r="D78" s="4">
        <v>2</v>
      </c>
      <c r="E78" s="4">
        <v>3</v>
      </c>
      <c r="F78" s="4">
        <v>4</v>
      </c>
      <c r="G78" s="4">
        <v>5</v>
      </c>
      <c r="H78" s="4">
        <v>6</v>
      </c>
      <c r="I78" s="4">
        <v>7</v>
      </c>
      <c r="J78" s="4">
        <v>8</v>
      </c>
      <c r="K78" s="4">
        <v>9</v>
      </c>
      <c r="L78" s="4">
        <v>10</v>
      </c>
      <c r="M78" s="4">
        <v>11</v>
      </c>
      <c r="N78" s="4">
        <v>12</v>
      </c>
      <c r="O78" s="4">
        <v>13</v>
      </c>
      <c r="P78" s="4">
        <v>14</v>
      </c>
      <c r="Q78" s="4">
        <v>15</v>
      </c>
      <c r="R78" s="4">
        <v>16</v>
      </c>
      <c r="S78" s="4">
        <v>17</v>
      </c>
      <c r="T78" s="4">
        <v>18</v>
      </c>
      <c r="U78" s="4">
        <v>19</v>
      </c>
      <c r="V78" s="4">
        <v>20</v>
      </c>
    </row>
    <row r="79" spans="1:22" ht="15.75" thickTop="1" x14ac:dyDescent="0.25">
      <c r="A79" s="4">
        <v>20</v>
      </c>
      <c r="B79" s="7">
        <v>0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9">
        <v>0</v>
      </c>
    </row>
    <row r="80" spans="1:22" x14ac:dyDescent="0.25">
      <c r="A80" s="4">
        <v>19</v>
      </c>
      <c r="B80" s="12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4">
        <v>0</v>
      </c>
    </row>
    <row r="81" spans="1:25" x14ac:dyDescent="0.25">
      <c r="A81" s="4">
        <v>18</v>
      </c>
      <c r="B81" s="12">
        <v>0</v>
      </c>
      <c r="C81" s="13"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4">
        <v>0</v>
      </c>
    </row>
    <row r="82" spans="1:25" x14ac:dyDescent="0.25">
      <c r="A82" s="4">
        <v>17</v>
      </c>
      <c r="B82" s="12">
        <v>0</v>
      </c>
      <c r="C82" s="13">
        <v>0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98</v>
      </c>
      <c r="J82" s="13">
        <v>430</v>
      </c>
      <c r="K82" s="13">
        <v>66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4">
        <v>0</v>
      </c>
      <c r="W82" s="4">
        <f>SUM(B82:V82)</f>
        <v>594</v>
      </c>
      <c r="X82" s="4">
        <f t="shared" ref="X82:X86" si="10">A82*W82</f>
        <v>10098</v>
      </c>
    </row>
    <row r="83" spans="1:25" x14ac:dyDescent="0.25">
      <c r="A83" s="4">
        <v>16</v>
      </c>
      <c r="B83" s="12">
        <v>0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213</v>
      </c>
      <c r="I83" s="13">
        <v>3483</v>
      </c>
      <c r="J83" s="13">
        <v>5396</v>
      </c>
      <c r="K83" s="13">
        <v>3085</v>
      </c>
      <c r="L83" s="13">
        <v>106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4">
        <v>0</v>
      </c>
      <c r="W83" s="4">
        <f>SUM(B83:V83)</f>
        <v>12283</v>
      </c>
      <c r="X83" s="4">
        <f t="shared" si="10"/>
        <v>196528</v>
      </c>
    </row>
    <row r="84" spans="1:25" x14ac:dyDescent="0.25">
      <c r="A84" s="4">
        <v>15</v>
      </c>
      <c r="B84" s="12">
        <v>0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1058</v>
      </c>
      <c r="I84" s="13">
        <v>6256</v>
      </c>
      <c r="J84" s="13">
        <v>8191</v>
      </c>
      <c r="K84" s="13">
        <v>5826</v>
      </c>
      <c r="L84" s="13">
        <v>705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4">
        <v>0</v>
      </c>
      <c r="W84" s="4">
        <f t="shared" ref="W84:W86" si="11">SUM(B84:V84)</f>
        <v>22036</v>
      </c>
      <c r="X84" s="4">
        <f t="shared" si="10"/>
        <v>330540</v>
      </c>
    </row>
    <row r="85" spans="1:25" x14ac:dyDescent="0.25">
      <c r="A85" s="4">
        <v>14</v>
      </c>
      <c r="B85" s="12">
        <v>0</v>
      </c>
      <c r="C85" s="13">
        <v>0</v>
      </c>
      <c r="D85" s="13">
        <v>0</v>
      </c>
      <c r="E85" s="13">
        <v>0</v>
      </c>
      <c r="F85" s="13">
        <v>0</v>
      </c>
      <c r="G85" s="13">
        <v>0</v>
      </c>
      <c r="H85" s="13">
        <v>481</v>
      </c>
      <c r="I85" s="13">
        <v>4751</v>
      </c>
      <c r="J85" s="13">
        <v>6686</v>
      </c>
      <c r="K85" s="13">
        <v>4321</v>
      </c>
      <c r="L85" s="13">
        <v>278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4">
        <v>0</v>
      </c>
      <c r="W85" s="4">
        <f t="shared" si="11"/>
        <v>16517</v>
      </c>
      <c r="X85" s="4">
        <f t="shared" si="10"/>
        <v>231238</v>
      </c>
    </row>
    <row r="86" spans="1:25" x14ac:dyDescent="0.25">
      <c r="A86" s="4">
        <v>13</v>
      </c>
      <c r="B86" s="12">
        <v>0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608</v>
      </c>
      <c r="J86" s="13">
        <v>1500</v>
      </c>
      <c r="K86" s="13">
        <v>479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4">
        <v>0</v>
      </c>
      <c r="W86" s="4">
        <f t="shared" si="11"/>
        <v>2587</v>
      </c>
      <c r="X86" s="4">
        <f t="shared" si="10"/>
        <v>33631</v>
      </c>
    </row>
    <row r="87" spans="1:25" x14ac:dyDescent="0.25">
      <c r="A87" s="4">
        <v>12</v>
      </c>
      <c r="B87" s="12">
        <v>0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4">
        <v>0</v>
      </c>
      <c r="W87" s="18" t="s">
        <v>40</v>
      </c>
      <c r="X87" s="18" t="s">
        <v>40</v>
      </c>
      <c r="Y87" s="4"/>
    </row>
    <row r="88" spans="1:25" x14ac:dyDescent="0.25">
      <c r="A88" s="4">
        <v>11</v>
      </c>
      <c r="B88" s="12">
        <v>0</v>
      </c>
      <c r="C88" s="13">
        <v>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4">
        <v>0</v>
      </c>
      <c r="W88" s="4">
        <f>SUM(W82:W86)</f>
        <v>54017</v>
      </c>
      <c r="X88" s="4">
        <f>SUM(X82:X86)</f>
        <v>802035</v>
      </c>
      <c r="Y88" s="4">
        <f>ROUND(X88/W88,2)</f>
        <v>14.85</v>
      </c>
    </row>
    <row r="89" spans="1:25" x14ac:dyDescent="0.25">
      <c r="A89" s="4">
        <v>10</v>
      </c>
      <c r="B89" s="12">
        <v>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4">
        <v>0</v>
      </c>
    </row>
    <row r="90" spans="1:25" x14ac:dyDescent="0.25">
      <c r="A90" s="4">
        <v>9</v>
      </c>
      <c r="B90" s="12">
        <v>0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4">
        <v>0</v>
      </c>
    </row>
    <row r="91" spans="1:25" x14ac:dyDescent="0.25">
      <c r="A91" s="4">
        <v>8</v>
      </c>
      <c r="B91" s="12">
        <v>0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4">
        <v>0</v>
      </c>
    </row>
    <row r="92" spans="1:25" x14ac:dyDescent="0.25">
      <c r="A92" s="4">
        <v>7</v>
      </c>
      <c r="B92" s="12">
        <v>0</v>
      </c>
      <c r="C92" s="13">
        <v>0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4">
        <v>0</v>
      </c>
    </row>
    <row r="93" spans="1:25" x14ac:dyDescent="0.25">
      <c r="A93" s="4">
        <v>6</v>
      </c>
      <c r="B93" s="12">
        <v>0</v>
      </c>
      <c r="C93" s="13">
        <v>0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4">
        <v>0</v>
      </c>
    </row>
    <row r="94" spans="1:25" x14ac:dyDescent="0.25">
      <c r="A94" s="4">
        <v>5</v>
      </c>
      <c r="B94" s="12">
        <v>0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</row>
    <row r="95" spans="1:25" x14ac:dyDescent="0.25">
      <c r="A95" s="4">
        <v>4</v>
      </c>
      <c r="B95" s="12">
        <v>0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4">
        <v>0</v>
      </c>
    </row>
    <row r="96" spans="1:25" x14ac:dyDescent="0.25">
      <c r="A96" s="4">
        <v>3</v>
      </c>
      <c r="B96" s="12">
        <v>0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4">
        <v>0</v>
      </c>
    </row>
    <row r="97" spans="1:24" x14ac:dyDescent="0.25">
      <c r="A97" s="4">
        <v>2</v>
      </c>
      <c r="B97" s="12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4">
        <v>0</v>
      </c>
    </row>
    <row r="98" spans="1:24" x14ac:dyDescent="0.25">
      <c r="A98" s="4">
        <v>1</v>
      </c>
      <c r="B98" s="12">
        <v>0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4">
        <v>0</v>
      </c>
    </row>
    <row r="99" spans="1:24" ht="15.75" thickBot="1" x14ac:dyDescent="0.3">
      <c r="A99" s="4">
        <v>0</v>
      </c>
      <c r="B99" s="15">
        <v>0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7">
        <v>0</v>
      </c>
    </row>
    <row r="100" spans="1:24" ht="15.75" thickTop="1" x14ac:dyDescent="0.25">
      <c r="B100" s="13"/>
      <c r="C100" s="13"/>
      <c r="D100" s="13"/>
      <c r="E100" s="13"/>
      <c r="F100" s="13"/>
      <c r="G100" s="13"/>
      <c r="H100" s="13">
        <f>SUM(H79:H99)</f>
        <v>1752</v>
      </c>
      <c r="I100" s="13">
        <f t="shared" ref="I100:L100" si="12">SUM(I79:I99)</f>
        <v>15196</v>
      </c>
      <c r="J100" s="13">
        <f t="shared" si="12"/>
        <v>22203</v>
      </c>
      <c r="K100" s="13">
        <f t="shared" si="12"/>
        <v>13777</v>
      </c>
      <c r="L100" s="13">
        <f t="shared" si="12"/>
        <v>1089</v>
      </c>
      <c r="M100" s="19" t="s">
        <v>41</v>
      </c>
      <c r="N100" s="13">
        <f>SUM(H100:L100)</f>
        <v>54017</v>
      </c>
      <c r="O100" s="13"/>
      <c r="P100" s="13"/>
      <c r="Q100" s="13"/>
      <c r="R100" s="13"/>
      <c r="S100" s="13"/>
      <c r="T100" s="13"/>
      <c r="U100" s="13"/>
      <c r="V100" s="13"/>
    </row>
    <row r="101" spans="1:24" x14ac:dyDescent="0.25">
      <c r="B101" s="13"/>
      <c r="C101" s="13"/>
      <c r="D101" s="13"/>
      <c r="E101" s="13"/>
      <c r="F101" s="13"/>
      <c r="G101" s="13"/>
      <c r="H101" s="13">
        <f>H78*H100</f>
        <v>10512</v>
      </c>
      <c r="I101" s="13">
        <f t="shared" ref="I101:L101" si="13">I78*I100</f>
        <v>106372</v>
      </c>
      <c r="J101" s="13">
        <f t="shared" si="13"/>
        <v>177624</v>
      </c>
      <c r="K101" s="13">
        <f t="shared" si="13"/>
        <v>123993</v>
      </c>
      <c r="L101" s="13">
        <f t="shared" si="13"/>
        <v>10890</v>
      </c>
      <c r="M101" s="19" t="s">
        <v>41</v>
      </c>
      <c r="N101" s="13">
        <f>SUM(H101:L101)</f>
        <v>429391</v>
      </c>
      <c r="O101" s="13">
        <f>ROUND(N101/N100,2)</f>
        <v>7.95</v>
      </c>
      <c r="P101" s="13"/>
      <c r="Q101" s="13"/>
      <c r="R101" s="13"/>
      <c r="S101" s="13"/>
      <c r="T101" s="13"/>
      <c r="U101" s="13"/>
      <c r="V101" s="13"/>
    </row>
    <row r="103" spans="1:24" x14ac:dyDescent="0.25">
      <c r="B103" s="24" t="s">
        <v>44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</row>
    <row r="104" spans="1:24" ht="15.75" thickBot="1" x14ac:dyDescent="0.3">
      <c r="A104" s="4" t="s">
        <v>34</v>
      </c>
      <c r="B104" s="4">
        <v>0</v>
      </c>
      <c r="C104" s="4">
        <v>1</v>
      </c>
      <c r="D104" s="4">
        <v>2</v>
      </c>
      <c r="E104" s="4">
        <v>3</v>
      </c>
      <c r="F104" s="4">
        <v>4</v>
      </c>
      <c r="G104" s="4">
        <v>5</v>
      </c>
      <c r="H104" s="4">
        <v>6</v>
      </c>
      <c r="I104" s="4">
        <v>7</v>
      </c>
      <c r="J104" s="4">
        <v>8</v>
      </c>
      <c r="K104" s="4">
        <v>9</v>
      </c>
      <c r="L104" s="4">
        <v>10</v>
      </c>
      <c r="M104" s="4">
        <v>11</v>
      </c>
      <c r="N104" s="4">
        <v>12</v>
      </c>
      <c r="O104" s="4">
        <v>13</v>
      </c>
      <c r="P104" s="4">
        <v>14</v>
      </c>
      <c r="Q104" s="4">
        <v>15</v>
      </c>
      <c r="R104" s="4">
        <v>16</v>
      </c>
      <c r="S104" s="4">
        <v>17</v>
      </c>
      <c r="T104" s="4">
        <v>18</v>
      </c>
      <c r="U104" s="4">
        <v>19</v>
      </c>
      <c r="V104" s="4">
        <v>20</v>
      </c>
    </row>
    <row r="105" spans="1:24" ht="15.75" thickTop="1" x14ac:dyDescent="0.25">
      <c r="A105" s="4">
        <v>20</v>
      </c>
      <c r="B105" s="7">
        <v>0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9">
        <v>0</v>
      </c>
    </row>
    <row r="106" spans="1:24" x14ac:dyDescent="0.25">
      <c r="A106" s="4">
        <v>19</v>
      </c>
      <c r="B106" s="12">
        <v>0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4">
        <v>0</v>
      </c>
    </row>
    <row r="107" spans="1:24" x14ac:dyDescent="0.25">
      <c r="A107" s="4">
        <v>18</v>
      </c>
      <c r="B107" s="12">
        <v>0</v>
      </c>
      <c r="C107" s="13">
        <v>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4">
        <v>0</v>
      </c>
    </row>
    <row r="108" spans="1:24" x14ac:dyDescent="0.25">
      <c r="A108" s="4">
        <v>17</v>
      </c>
      <c r="B108" s="12">
        <v>0</v>
      </c>
      <c r="C108" s="13">
        <v>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4">
        <v>0</v>
      </c>
    </row>
    <row r="109" spans="1:24" x14ac:dyDescent="0.25">
      <c r="A109" s="4">
        <v>16</v>
      </c>
      <c r="B109" s="12">
        <v>0</v>
      </c>
      <c r="C109" s="13">
        <v>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359</v>
      </c>
      <c r="K109" s="13">
        <v>1017</v>
      </c>
      <c r="L109" s="13">
        <v>274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4">
        <v>0</v>
      </c>
      <c r="W109" s="4">
        <f>SUM(B109:V109)</f>
        <v>1650</v>
      </c>
      <c r="X109" s="4">
        <f t="shared" ref="X109:X113" si="14">A109*W109</f>
        <v>26400</v>
      </c>
    </row>
    <row r="110" spans="1:24" x14ac:dyDescent="0.25">
      <c r="A110" s="4">
        <v>15</v>
      </c>
      <c r="B110" s="12">
        <v>0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359</v>
      </c>
      <c r="J110" s="13">
        <v>4110</v>
      </c>
      <c r="K110" s="13">
        <v>5933</v>
      </c>
      <c r="L110" s="13">
        <v>3709</v>
      </c>
      <c r="M110" s="13">
        <v>200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4">
        <v>0</v>
      </c>
      <c r="W110" s="4">
        <f>SUM(B110:V110)</f>
        <v>14311</v>
      </c>
      <c r="X110" s="4">
        <f t="shared" si="14"/>
        <v>214665</v>
      </c>
    </row>
    <row r="111" spans="1:24" x14ac:dyDescent="0.25">
      <c r="A111" s="4">
        <v>14</v>
      </c>
      <c r="B111" s="12">
        <v>0</v>
      </c>
      <c r="C111" s="13">
        <v>0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1017</v>
      </c>
      <c r="J111" s="13">
        <v>5933</v>
      </c>
      <c r="K111" s="13">
        <v>7755</v>
      </c>
      <c r="L111" s="13">
        <v>5528</v>
      </c>
      <c r="M111" s="13">
        <v>680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4">
        <v>0</v>
      </c>
      <c r="W111" s="4">
        <f t="shared" ref="W111:W113" si="15">SUM(B111:V111)</f>
        <v>20913</v>
      </c>
      <c r="X111" s="4">
        <f t="shared" si="14"/>
        <v>292782</v>
      </c>
    </row>
    <row r="112" spans="1:24" x14ac:dyDescent="0.25">
      <c r="A112" s="4">
        <v>13</v>
      </c>
      <c r="B112" s="12">
        <v>0</v>
      </c>
      <c r="C112" s="13">
        <v>0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274</v>
      </c>
      <c r="J112" s="13">
        <v>3790</v>
      </c>
      <c r="K112" s="13">
        <v>5528</v>
      </c>
      <c r="L112" s="13">
        <v>3319</v>
      </c>
      <c r="M112" s="13">
        <v>145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4">
        <v>0</v>
      </c>
      <c r="W112" s="4">
        <f t="shared" si="15"/>
        <v>13056</v>
      </c>
      <c r="X112" s="4">
        <f t="shared" si="14"/>
        <v>169728</v>
      </c>
    </row>
    <row r="113" spans="1:25" x14ac:dyDescent="0.25">
      <c r="A113" s="4">
        <v>12</v>
      </c>
      <c r="B113" s="12">
        <v>0</v>
      </c>
      <c r="C113" s="13">
        <v>0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200</v>
      </c>
      <c r="K113" s="13">
        <v>680</v>
      </c>
      <c r="L113" s="13">
        <v>145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4">
        <v>0</v>
      </c>
      <c r="W113" s="4">
        <f t="shared" si="15"/>
        <v>1025</v>
      </c>
      <c r="X113" s="4">
        <f t="shared" si="14"/>
        <v>12300</v>
      </c>
    </row>
    <row r="114" spans="1:25" x14ac:dyDescent="0.25">
      <c r="A114" s="4">
        <v>11</v>
      </c>
      <c r="B114" s="12">
        <v>0</v>
      </c>
      <c r="C114" s="13">
        <v>0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4">
        <v>0</v>
      </c>
      <c r="W114" s="18" t="s">
        <v>40</v>
      </c>
      <c r="X114" s="18" t="s">
        <v>40</v>
      </c>
      <c r="Y114" s="4"/>
    </row>
    <row r="115" spans="1:25" x14ac:dyDescent="0.25">
      <c r="A115" s="4">
        <v>10</v>
      </c>
      <c r="B115" s="12">
        <v>0</v>
      </c>
      <c r="C115" s="13">
        <v>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4">
        <v>0</v>
      </c>
      <c r="W115" s="4">
        <f>SUM(W109:W113)</f>
        <v>50955</v>
      </c>
      <c r="X115" s="4">
        <f>SUM(X109:X113)</f>
        <v>715875</v>
      </c>
      <c r="Y115" s="4">
        <f>ROUND(X115/W115,2)</f>
        <v>14.05</v>
      </c>
    </row>
    <row r="116" spans="1:25" x14ac:dyDescent="0.25">
      <c r="A116" s="4">
        <v>9</v>
      </c>
      <c r="B116" s="12">
        <v>0</v>
      </c>
      <c r="C116" s="13">
        <v>0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4">
        <v>0</v>
      </c>
    </row>
    <row r="117" spans="1:25" x14ac:dyDescent="0.25">
      <c r="A117" s="4">
        <v>8</v>
      </c>
      <c r="B117" s="12">
        <v>0</v>
      </c>
      <c r="C117" s="13">
        <v>0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4">
        <v>0</v>
      </c>
    </row>
    <row r="118" spans="1:25" x14ac:dyDescent="0.25">
      <c r="A118" s="4">
        <v>7</v>
      </c>
      <c r="B118" s="12">
        <v>0</v>
      </c>
      <c r="C118" s="13"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4">
        <v>0</v>
      </c>
    </row>
    <row r="119" spans="1:25" x14ac:dyDescent="0.25">
      <c r="A119" s="4">
        <v>6</v>
      </c>
      <c r="B119" s="12">
        <v>0</v>
      </c>
      <c r="C119" s="13">
        <v>0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4">
        <v>0</v>
      </c>
    </row>
    <row r="120" spans="1:25" x14ac:dyDescent="0.25">
      <c r="A120" s="4">
        <v>5</v>
      </c>
      <c r="B120" s="12">
        <v>0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4">
        <v>0</v>
      </c>
    </row>
    <row r="121" spans="1:25" x14ac:dyDescent="0.25">
      <c r="A121" s="4">
        <v>4</v>
      </c>
      <c r="B121" s="12">
        <v>0</v>
      </c>
      <c r="C121" s="13">
        <v>0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4">
        <v>0</v>
      </c>
    </row>
    <row r="122" spans="1:25" x14ac:dyDescent="0.25">
      <c r="A122" s="4">
        <v>3</v>
      </c>
      <c r="B122" s="12">
        <v>0</v>
      </c>
      <c r="C122" s="13">
        <v>0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4">
        <v>0</v>
      </c>
    </row>
    <row r="123" spans="1:25" x14ac:dyDescent="0.25">
      <c r="A123" s="4">
        <v>2</v>
      </c>
      <c r="B123" s="12">
        <v>0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4">
        <v>0</v>
      </c>
    </row>
    <row r="124" spans="1:25" x14ac:dyDescent="0.25">
      <c r="A124" s="4">
        <v>1</v>
      </c>
      <c r="B124" s="12">
        <v>0</v>
      </c>
      <c r="C124" s="13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4">
        <v>0</v>
      </c>
    </row>
    <row r="125" spans="1:25" ht="15.75" thickBot="1" x14ac:dyDescent="0.3">
      <c r="A125" s="4">
        <v>0</v>
      </c>
      <c r="B125" s="15">
        <v>0</v>
      </c>
      <c r="C125" s="16"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7">
        <v>0</v>
      </c>
    </row>
    <row r="126" spans="1:25" ht="15.75" thickTop="1" x14ac:dyDescent="0.25">
      <c r="B126" s="13"/>
      <c r="C126" s="13"/>
      <c r="D126" s="13"/>
      <c r="E126" s="13"/>
      <c r="F126" s="13"/>
      <c r="G126" s="13"/>
      <c r="H126" s="13"/>
      <c r="I126" s="13">
        <f>SUM(I105:I125)</f>
        <v>1650</v>
      </c>
      <c r="J126" s="13">
        <f t="shared" ref="J126:M126" si="16">SUM(J105:J125)</f>
        <v>14392</v>
      </c>
      <c r="K126" s="13">
        <f t="shared" si="16"/>
        <v>20913</v>
      </c>
      <c r="L126" s="13">
        <f t="shared" si="16"/>
        <v>12975</v>
      </c>
      <c r="M126" s="13">
        <f t="shared" si="16"/>
        <v>1025</v>
      </c>
      <c r="N126" s="19" t="s">
        <v>41</v>
      </c>
      <c r="O126" s="13">
        <f>SUM(I126:M126)</f>
        <v>50955</v>
      </c>
      <c r="P126" s="13"/>
      <c r="Q126" s="13"/>
      <c r="R126" s="13"/>
      <c r="S126" s="13"/>
      <c r="T126" s="13"/>
      <c r="U126" s="13"/>
      <c r="V126" s="13"/>
    </row>
    <row r="127" spans="1:25" x14ac:dyDescent="0.25">
      <c r="B127" s="13"/>
      <c r="C127" s="13"/>
      <c r="D127" s="13"/>
      <c r="E127" s="13"/>
      <c r="F127" s="13"/>
      <c r="G127" s="13"/>
      <c r="H127" s="13"/>
      <c r="I127" s="13">
        <f>I104*I126</f>
        <v>11550</v>
      </c>
      <c r="J127" s="13">
        <f t="shared" ref="J127:M127" si="17">J104*J126</f>
        <v>115136</v>
      </c>
      <c r="K127" s="13">
        <f t="shared" si="17"/>
        <v>188217</v>
      </c>
      <c r="L127" s="13">
        <f t="shared" si="17"/>
        <v>129750</v>
      </c>
      <c r="M127" s="13">
        <f t="shared" si="17"/>
        <v>11275</v>
      </c>
      <c r="N127" s="19" t="s">
        <v>41</v>
      </c>
      <c r="O127" s="13">
        <f>SUM(I127:M127)</f>
        <v>455928</v>
      </c>
      <c r="P127" s="13">
        <f>ROUND(O127/O126,2)</f>
        <v>8.9499999999999993</v>
      </c>
      <c r="Q127" s="13"/>
      <c r="R127" s="13"/>
      <c r="S127" s="13"/>
      <c r="T127" s="13"/>
      <c r="U127" s="13"/>
      <c r="V127" s="13"/>
    </row>
    <row r="129" spans="1:25" x14ac:dyDescent="0.25">
      <c r="B129" s="24" t="s">
        <v>45</v>
      </c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</row>
    <row r="130" spans="1:25" ht="15.75" thickBot="1" x14ac:dyDescent="0.3">
      <c r="A130" s="4" t="s">
        <v>34</v>
      </c>
      <c r="B130" s="4">
        <v>0</v>
      </c>
      <c r="C130" s="4">
        <v>1</v>
      </c>
      <c r="D130" s="4">
        <v>2</v>
      </c>
      <c r="E130" s="4">
        <v>3</v>
      </c>
      <c r="F130" s="4">
        <v>4</v>
      </c>
      <c r="G130" s="4">
        <v>5</v>
      </c>
      <c r="H130" s="4">
        <v>6</v>
      </c>
      <c r="I130" s="4">
        <v>7</v>
      </c>
      <c r="J130" s="4">
        <v>8</v>
      </c>
      <c r="K130" s="4">
        <v>9</v>
      </c>
      <c r="L130" s="4">
        <v>10</v>
      </c>
      <c r="M130" s="4">
        <v>11</v>
      </c>
      <c r="N130" s="4">
        <v>12</v>
      </c>
      <c r="O130" s="4">
        <v>13</v>
      </c>
      <c r="P130" s="4">
        <v>14</v>
      </c>
      <c r="Q130" s="4">
        <v>15</v>
      </c>
      <c r="R130" s="4">
        <v>16</v>
      </c>
      <c r="S130" s="4">
        <v>17</v>
      </c>
      <c r="T130" s="4">
        <v>18</v>
      </c>
      <c r="U130" s="4">
        <v>19</v>
      </c>
      <c r="V130" s="4">
        <v>20</v>
      </c>
    </row>
    <row r="131" spans="1:25" ht="15.75" thickTop="1" x14ac:dyDescent="0.25">
      <c r="A131" s="4">
        <v>20</v>
      </c>
      <c r="B131" s="7">
        <v>0</v>
      </c>
      <c r="C131" s="8">
        <v>0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9">
        <v>0</v>
      </c>
    </row>
    <row r="132" spans="1:25" x14ac:dyDescent="0.25">
      <c r="A132" s="4">
        <v>19</v>
      </c>
      <c r="B132" s="12">
        <v>0</v>
      </c>
      <c r="C132" s="13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4">
        <v>0</v>
      </c>
    </row>
    <row r="133" spans="1:25" x14ac:dyDescent="0.25">
      <c r="A133" s="4">
        <v>18</v>
      </c>
      <c r="B133" s="12">
        <v>0</v>
      </c>
      <c r="C133" s="13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4">
        <v>0</v>
      </c>
    </row>
    <row r="134" spans="1:25" x14ac:dyDescent="0.25">
      <c r="A134" s="4">
        <v>17</v>
      </c>
      <c r="B134" s="12">
        <v>0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4">
        <v>0</v>
      </c>
    </row>
    <row r="135" spans="1:25" x14ac:dyDescent="0.25">
      <c r="A135" s="4">
        <v>16</v>
      </c>
      <c r="B135" s="12">
        <v>0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4">
        <v>0</v>
      </c>
    </row>
    <row r="136" spans="1:25" x14ac:dyDescent="0.25">
      <c r="A136" s="4">
        <v>15</v>
      </c>
      <c r="B136" s="12">
        <v>0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4">
        <v>0</v>
      </c>
    </row>
    <row r="137" spans="1:25" x14ac:dyDescent="0.25">
      <c r="A137" s="4">
        <v>14</v>
      </c>
      <c r="B137" s="12">
        <v>0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195</v>
      </c>
      <c r="L137" s="13">
        <v>972</v>
      </c>
      <c r="M137" s="13">
        <v>442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4">
        <v>0</v>
      </c>
      <c r="W137" s="4">
        <f>SUM(B137:V137)</f>
        <v>1609</v>
      </c>
      <c r="X137" s="4">
        <f t="shared" ref="X137:X141" si="18">A137*W137</f>
        <v>22526</v>
      </c>
    </row>
    <row r="138" spans="1:25" x14ac:dyDescent="0.25">
      <c r="A138" s="4">
        <v>13</v>
      </c>
      <c r="B138" s="12">
        <v>0</v>
      </c>
      <c r="C138" s="13">
        <v>0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90</v>
      </c>
      <c r="K138" s="13">
        <v>3199</v>
      </c>
      <c r="L138" s="13">
        <v>5747</v>
      </c>
      <c r="M138" s="13">
        <v>4364</v>
      </c>
      <c r="N138" s="13">
        <v>559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4">
        <v>0</v>
      </c>
      <c r="W138" s="4">
        <f>SUM(B138:V138)</f>
        <v>13959</v>
      </c>
      <c r="X138" s="4">
        <f t="shared" si="18"/>
        <v>181467</v>
      </c>
    </row>
    <row r="139" spans="1:25" x14ac:dyDescent="0.25">
      <c r="A139" s="4">
        <v>12</v>
      </c>
      <c r="B139" s="12">
        <v>0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395</v>
      </c>
      <c r="K139" s="13">
        <v>4957</v>
      </c>
      <c r="L139" s="13">
        <v>7524</v>
      </c>
      <c r="M139" s="13">
        <v>6142</v>
      </c>
      <c r="N139" s="13">
        <v>1378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4">
        <v>0</v>
      </c>
      <c r="W139" s="4">
        <f t="shared" ref="W139:W141" si="19">SUM(B139:V139)</f>
        <v>20396</v>
      </c>
      <c r="X139" s="4">
        <f t="shared" si="18"/>
        <v>244752</v>
      </c>
    </row>
    <row r="140" spans="1:25" x14ac:dyDescent="0.25">
      <c r="A140" s="4">
        <v>11</v>
      </c>
      <c r="B140" s="12">
        <v>0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60</v>
      </c>
      <c r="K140" s="13">
        <v>2834</v>
      </c>
      <c r="L140" s="13">
        <v>5352</v>
      </c>
      <c r="M140" s="13">
        <v>3969</v>
      </c>
      <c r="N140" s="13">
        <v>440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4">
        <v>0</v>
      </c>
      <c r="W140" s="4">
        <f t="shared" si="19"/>
        <v>12655</v>
      </c>
      <c r="X140" s="4">
        <f t="shared" si="18"/>
        <v>139205</v>
      </c>
    </row>
    <row r="141" spans="1:25" x14ac:dyDescent="0.25">
      <c r="A141" s="4">
        <v>10</v>
      </c>
      <c r="B141" s="12">
        <v>0</v>
      </c>
      <c r="C141" s="13">
        <v>0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97</v>
      </c>
      <c r="L141" s="13">
        <v>647</v>
      </c>
      <c r="M141" s="13">
        <v>255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4">
        <v>0</v>
      </c>
      <c r="W141" s="4">
        <f t="shared" si="19"/>
        <v>999</v>
      </c>
      <c r="X141" s="4">
        <f t="shared" si="18"/>
        <v>9990</v>
      </c>
    </row>
    <row r="142" spans="1:25" x14ac:dyDescent="0.25">
      <c r="A142" s="4">
        <v>9</v>
      </c>
      <c r="B142" s="12">
        <v>0</v>
      </c>
      <c r="C142" s="13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4">
        <v>0</v>
      </c>
      <c r="W142" s="18" t="s">
        <v>40</v>
      </c>
      <c r="X142" s="18" t="s">
        <v>40</v>
      </c>
      <c r="Y142" s="4"/>
    </row>
    <row r="143" spans="1:25" x14ac:dyDescent="0.25">
      <c r="A143" s="4">
        <v>8</v>
      </c>
      <c r="B143" s="12">
        <v>0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4">
        <v>0</v>
      </c>
      <c r="W143" s="4">
        <f>SUM(W137:W141)</f>
        <v>49618</v>
      </c>
      <c r="X143" s="4">
        <f>SUM(X137:X141)</f>
        <v>597940</v>
      </c>
      <c r="Y143" s="4">
        <f>ROUND(X143/W143,2)</f>
        <v>12.05</v>
      </c>
    </row>
    <row r="144" spans="1:25" x14ac:dyDescent="0.25">
      <c r="A144" s="4">
        <v>7</v>
      </c>
      <c r="B144" s="12">
        <v>0</v>
      </c>
      <c r="C144" s="13">
        <v>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4">
        <v>0</v>
      </c>
    </row>
    <row r="145" spans="1:22" x14ac:dyDescent="0.25">
      <c r="A145" s="4">
        <v>6</v>
      </c>
      <c r="B145" s="12">
        <v>0</v>
      </c>
      <c r="C145" s="13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4">
        <v>0</v>
      </c>
    </row>
    <row r="146" spans="1:22" x14ac:dyDescent="0.25">
      <c r="A146" s="4">
        <v>5</v>
      </c>
      <c r="B146" s="12">
        <v>0</v>
      </c>
      <c r="C146" s="13">
        <v>0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4">
        <v>0</v>
      </c>
    </row>
    <row r="147" spans="1:22" x14ac:dyDescent="0.25">
      <c r="A147" s="4">
        <v>4</v>
      </c>
      <c r="B147" s="12">
        <v>0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4">
        <v>0</v>
      </c>
    </row>
    <row r="148" spans="1:22" x14ac:dyDescent="0.25">
      <c r="A148" s="4">
        <v>3</v>
      </c>
      <c r="B148" s="12">
        <v>0</v>
      </c>
      <c r="C148" s="13">
        <v>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4">
        <v>0</v>
      </c>
    </row>
    <row r="149" spans="1:22" x14ac:dyDescent="0.25">
      <c r="A149" s="4">
        <v>2</v>
      </c>
      <c r="B149" s="12">
        <v>0</v>
      </c>
      <c r="C149" s="13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4">
        <v>0</v>
      </c>
    </row>
    <row r="150" spans="1:22" x14ac:dyDescent="0.25">
      <c r="A150" s="4">
        <v>1</v>
      </c>
      <c r="B150" s="12">
        <v>0</v>
      </c>
      <c r="C150" s="13">
        <v>0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4">
        <v>0</v>
      </c>
    </row>
    <row r="151" spans="1:22" ht="15.75" thickBot="1" x14ac:dyDescent="0.3">
      <c r="A151" s="4">
        <v>0</v>
      </c>
      <c r="B151" s="15">
        <v>0</v>
      </c>
      <c r="C151" s="16">
        <v>0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7">
        <v>0</v>
      </c>
    </row>
    <row r="152" spans="1:22" ht="15.75" thickTop="1" x14ac:dyDescent="0.25">
      <c r="B152" s="13"/>
      <c r="C152" s="13"/>
      <c r="D152" s="13"/>
      <c r="E152" s="13"/>
      <c r="F152" s="13"/>
      <c r="G152" s="13"/>
      <c r="H152" s="13"/>
      <c r="I152" s="13"/>
      <c r="J152" s="13">
        <f>SUM(J131:J151)</f>
        <v>545</v>
      </c>
      <c r="K152" s="13">
        <f t="shared" ref="K152:N152" si="20">SUM(K131:K151)</f>
        <v>11282</v>
      </c>
      <c r="L152" s="13">
        <f t="shared" si="20"/>
        <v>20242</v>
      </c>
      <c r="M152" s="13">
        <f t="shared" si="20"/>
        <v>15172</v>
      </c>
      <c r="N152" s="13">
        <f t="shared" si="20"/>
        <v>2377</v>
      </c>
      <c r="O152" s="19" t="s">
        <v>41</v>
      </c>
      <c r="P152" s="13">
        <f>SUM(J152:N152)</f>
        <v>49618</v>
      </c>
      <c r="Q152" s="13"/>
      <c r="R152" s="13"/>
      <c r="S152" s="13"/>
      <c r="T152" s="13"/>
      <c r="U152" s="13"/>
      <c r="V152" s="13"/>
    </row>
    <row r="153" spans="1:22" x14ac:dyDescent="0.25">
      <c r="B153" s="13"/>
      <c r="C153" s="13"/>
      <c r="D153" s="13"/>
      <c r="E153" s="13"/>
      <c r="F153" s="13"/>
      <c r="G153" s="13"/>
      <c r="H153" s="13"/>
      <c r="I153" s="13"/>
      <c r="J153" s="13">
        <f>J130*J152</f>
        <v>4360</v>
      </c>
      <c r="K153" s="13">
        <f t="shared" ref="K153:N153" si="21">K130*K152</f>
        <v>101538</v>
      </c>
      <c r="L153" s="13">
        <f t="shared" si="21"/>
        <v>202420</v>
      </c>
      <c r="M153" s="13">
        <f t="shared" si="21"/>
        <v>166892</v>
      </c>
      <c r="N153" s="13">
        <f t="shared" si="21"/>
        <v>28524</v>
      </c>
      <c r="O153" s="19" t="s">
        <v>41</v>
      </c>
      <c r="P153" s="13">
        <f>SUM(J153:N153)</f>
        <v>503734</v>
      </c>
      <c r="Q153" s="13">
        <f>ROUND(P153/P152,2)</f>
        <v>10.15</v>
      </c>
      <c r="R153" s="13"/>
      <c r="S153" s="13"/>
      <c r="T153" s="13"/>
      <c r="U153" s="13"/>
      <c r="V153" s="13"/>
    </row>
    <row r="155" spans="1:22" x14ac:dyDescent="0.25">
      <c r="B155" s="24" t="s">
        <v>46</v>
      </c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</row>
    <row r="156" spans="1:22" ht="15.75" thickBot="1" x14ac:dyDescent="0.3">
      <c r="A156" s="4" t="s">
        <v>34</v>
      </c>
      <c r="B156" s="4">
        <v>0</v>
      </c>
      <c r="C156" s="4">
        <v>1</v>
      </c>
      <c r="D156" s="4">
        <v>2</v>
      </c>
      <c r="E156" s="4">
        <v>3</v>
      </c>
      <c r="F156" s="4">
        <v>4</v>
      </c>
      <c r="G156" s="4">
        <v>5</v>
      </c>
      <c r="H156" s="4">
        <v>6</v>
      </c>
      <c r="I156" s="4">
        <v>7</v>
      </c>
      <c r="J156" s="4">
        <v>8</v>
      </c>
      <c r="K156" s="4">
        <v>9</v>
      </c>
      <c r="L156" s="4">
        <v>10</v>
      </c>
      <c r="M156" s="4">
        <v>11</v>
      </c>
      <c r="N156" s="4">
        <v>12</v>
      </c>
      <c r="O156" s="4">
        <v>13</v>
      </c>
      <c r="P156" s="4">
        <v>14</v>
      </c>
      <c r="Q156" s="4">
        <v>15</v>
      </c>
      <c r="R156" s="4">
        <v>16</v>
      </c>
      <c r="S156" s="4">
        <v>17</v>
      </c>
      <c r="T156" s="4">
        <v>18</v>
      </c>
      <c r="U156" s="4">
        <v>19</v>
      </c>
      <c r="V156" s="4">
        <v>20</v>
      </c>
    </row>
    <row r="157" spans="1:22" ht="15.75" thickTop="1" x14ac:dyDescent="0.25">
      <c r="A157" s="4">
        <v>20</v>
      </c>
      <c r="B157" s="7">
        <v>0</v>
      </c>
      <c r="C157" s="8">
        <v>0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9">
        <v>0</v>
      </c>
    </row>
    <row r="158" spans="1:22" x14ac:dyDescent="0.25">
      <c r="A158" s="4">
        <v>19</v>
      </c>
      <c r="B158" s="12">
        <v>0</v>
      </c>
      <c r="C158" s="13"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4">
        <v>0</v>
      </c>
    </row>
    <row r="159" spans="1:22" x14ac:dyDescent="0.25">
      <c r="A159" s="4">
        <v>18</v>
      </c>
      <c r="B159" s="12">
        <v>0</v>
      </c>
      <c r="C159" s="13">
        <v>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4">
        <v>0</v>
      </c>
    </row>
    <row r="160" spans="1:22" x14ac:dyDescent="0.25">
      <c r="A160" s="4">
        <v>17</v>
      </c>
      <c r="B160" s="12">
        <v>0</v>
      </c>
      <c r="C160" s="13">
        <v>0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4">
        <v>0</v>
      </c>
    </row>
    <row r="161" spans="1:25" x14ac:dyDescent="0.25">
      <c r="A161" s="4">
        <v>16</v>
      </c>
      <c r="B161" s="12">
        <v>0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4">
        <v>0</v>
      </c>
    </row>
    <row r="162" spans="1:25" x14ac:dyDescent="0.25">
      <c r="A162" s="4">
        <v>15</v>
      </c>
      <c r="B162" s="12">
        <v>0</v>
      </c>
      <c r="C162" s="13">
        <v>0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</row>
    <row r="163" spans="1:25" x14ac:dyDescent="0.25">
      <c r="A163" s="4">
        <v>14</v>
      </c>
      <c r="B163" s="12">
        <v>0</v>
      </c>
      <c r="C163" s="13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4">
        <v>0</v>
      </c>
    </row>
    <row r="164" spans="1:25" x14ac:dyDescent="0.25">
      <c r="A164" s="4">
        <v>13</v>
      </c>
      <c r="B164" s="12">
        <v>0</v>
      </c>
      <c r="C164" s="13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95</v>
      </c>
      <c r="M164" s="13">
        <v>981</v>
      </c>
      <c r="N164" s="13">
        <v>710</v>
      </c>
      <c r="O164" s="13">
        <v>7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4">
        <f>SUM(B164:V164)</f>
        <v>1793</v>
      </c>
      <c r="X164" s="4">
        <f t="shared" ref="X164:X168" si="22">A164*W164</f>
        <v>23309</v>
      </c>
    </row>
    <row r="165" spans="1:25" x14ac:dyDescent="0.25">
      <c r="A165" s="4">
        <v>12</v>
      </c>
      <c r="B165" s="12">
        <v>0</v>
      </c>
      <c r="C165" s="13">
        <v>0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3</v>
      </c>
      <c r="L165" s="13">
        <v>2582</v>
      </c>
      <c r="M165" s="13">
        <v>6182</v>
      </c>
      <c r="N165" s="13">
        <v>5522</v>
      </c>
      <c r="O165" s="13">
        <v>1261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4">
        <v>0</v>
      </c>
      <c r="W165" s="4">
        <f>SUM(B165:V165)</f>
        <v>15550</v>
      </c>
      <c r="X165" s="4">
        <f t="shared" si="22"/>
        <v>186600</v>
      </c>
    </row>
    <row r="166" spans="1:25" x14ac:dyDescent="0.25">
      <c r="A166" s="4">
        <v>11</v>
      </c>
      <c r="B166" s="12">
        <v>0</v>
      </c>
      <c r="C166" s="13">
        <v>0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66</v>
      </c>
      <c r="L166" s="13">
        <v>4422</v>
      </c>
      <c r="M166" s="13">
        <v>8162</v>
      </c>
      <c r="N166" s="13">
        <v>7502</v>
      </c>
      <c r="O166" s="13">
        <v>2569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4">
        <v>0</v>
      </c>
      <c r="W166" s="4">
        <f t="shared" ref="W166:W168" si="23">SUM(B166:V166)</f>
        <v>22721</v>
      </c>
      <c r="X166" s="4">
        <f t="shared" si="22"/>
        <v>249931</v>
      </c>
    </row>
    <row r="167" spans="1:25" x14ac:dyDescent="0.25">
      <c r="A167" s="4">
        <v>10</v>
      </c>
      <c r="B167" s="12">
        <v>0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2234</v>
      </c>
      <c r="M167" s="13">
        <v>5742</v>
      </c>
      <c r="N167" s="13">
        <v>5082</v>
      </c>
      <c r="O167" s="13">
        <v>1041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4">
        <f t="shared" si="23"/>
        <v>14099</v>
      </c>
      <c r="X167" s="4">
        <f t="shared" si="22"/>
        <v>140990</v>
      </c>
    </row>
    <row r="168" spans="1:25" x14ac:dyDescent="0.25">
      <c r="A168" s="4">
        <v>9</v>
      </c>
      <c r="B168" s="12">
        <v>0</v>
      </c>
      <c r="C168" s="13">
        <v>0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37</v>
      </c>
      <c r="M168" s="13">
        <v>641</v>
      </c>
      <c r="N168" s="13">
        <v>436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4">
        <v>0</v>
      </c>
      <c r="W168" s="4">
        <f t="shared" si="23"/>
        <v>1114</v>
      </c>
      <c r="X168" s="4">
        <f t="shared" si="22"/>
        <v>10026</v>
      </c>
    </row>
    <row r="169" spans="1:25" x14ac:dyDescent="0.25">
      <c r="A169" s="4">
        <v>8</v>
      </c>
      <c r="B169" s="12">
        <v>0</v>
      </c>
      <c r="C169" s="13">
        <v>0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4">
        <v>0</v>
      </c>
      <c r="W169" s="18" t="s">
        <v>40</v>
      </c>
      <c r="X169" s="18" t="s">
        <v>40</v>
      </c>
      <c r="Y169" s="4"/>
    </row>
    <row r="170" spans="1:25" x14ac:dyDescent="0.25">
      <c r="A170" s="4">
        <v>7</v>
      </c>
      <c r="B170" s="12">
        <v>0</v>
      </c>
      <c r="C170" s="13">
        <v>0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4">
        <f>SUM(W164:W168)</f>
        <v>55277</v>
      </c>
      <c r="X170" s="4">
        <f>SUM(X164:X168)</f>
        <v>610856</v>
      </c>
      <c r="Y170" s="4">
        <f>ROUND(X170/W170,2)</f>
        <v>11.05</v>
      </c>
    </row>
    <row r="171" spans="1:25" x14ac:dyDescent="0.25">
      <c r="A171" s="4">
        <v>6</v>
      </c>
      <c r="B171" s="12">
        <v>0</v>
      </c>
      <c r="C171" s="13">
        <v>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</row>
    <row r="172" spans="1:25" x14ac:dyDescent="0.25">
      <c r="A172" s="4">
        <v>5</v>
      </c>
      <c r="B172" s="12">
        <v>0</v>
      </c>
      <c r="C172" s="13">
        <v>0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4">
        <v>0</v>
      </c>
    </row>
    <row r="173" spans="1:25" x14ac:dyDescent="0.25">
      <c r="A173" s="4">
        <v>4</v>
      </c>
      <c r="B173" s="12">
        <v>0</v>
      </c>
      <c r="C173" s="13">
        <v>0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4">
        <v>0</v>
      </c>
    </row>
    <row r="174" spans="1:25" x14ac:dyDescent="0.25">
      <c r="A174" s="4">
        <v>3</v>
      </c>
      <c r="B174" s="12">
        <v>0</v>
      </c>
      <c r="C174" s="13">
        <v>0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4">
        <v>0</v>
      </c>
    </row>
    <row r="175" spans="1:25" x14ac:dyDescent="0.25">
      <c r="A175" s="4">
        <v>2</v>
      </c>
      <c r="B175" s="12">
        <v>0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4">
        <v>0</v>
      </c>
    </row>
    <row r="176" spans="1:25" x14ac:dyDescent="0.25">
      <c r="A176" s="4">
        <v>1</v>
      </c>
      <c r="B176" s="12">
        <v>0</v>
      </c>
      <c r="C176" s="13">
        <v>0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4">
        <v>0</v>
      </c>
    </row>
    <row r="177" spans="1:24" ht="15.75" thickBot="1" x14ac:dyDescent="0.3">
      <c r="A177" s="4">
        <v>0</v>
      </c>
      <c r="B177" s="15">
        <v>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7">
        <v>0</v>
      </c>
    </row>
    <row r="178" spans="1:24" ht="15.75" thickTop="1" x14ac:dyDescent="0.25">
      <c r="B178" s="13"/>
      <c r="C178" s="13"/>
      <c r="D178" s="13"/>
      <c r="E178" s="13"/>
      <c r="F178" s="13"/>
      <c r="G178" s="13"/>
      <c r="H178" s="13"/>
      <c r="I178" s="13"/>
      <c r="J178" s="13"/>
      <c r="K178" s="13">
        <f>SUM(K157:K177)</f>
        <v>69</v>
      </c>
      <c r="L178" s="13">
        <f t="shared" ref="L178:O178" si="24">SUM(L157:L177)</f>
        <v>9370</v>
      </c>
      <c r="M178" s="13">
        <f t="shared" si="24"/>
        <v>21708</v>
      </c>
      <c r="N178" s="13">
        <f t="shared" si="24"/>
        <v>19252</v>
      </c>
      <c r="O178" s="13">
        <f t="shared" si="24"/>
        <v>4878</v>
      </c>
      <c r="P178" s="19" t="s">
        <v>41</v>
      </c>
      <c r="Q178" s="13">
        <f>SUM(K178:O178)</f>
        <v>55277</v>
      </c>
      <c r="R178" s="13"/>
      <c r="S178" s="13"/>
      <c r="T178" s="13"/>
      <c r="U178" s="13"/>
      <c r="V178" s="13"/>
    </row>
    <row r="179" spans="1:24" x14ac:dyDescent="0.25">
      <c r="B179" s="13"/>
      <c r="C179" s="13"/>
      <c r="D179" s="13"/>
      <c r="E179" s="13"/>
      <c r="F179" s="13"/>
      <c r="G179" s="13"/>
      <c r="H179" s="13"/>
      <c r="I179" s="13"/>
      <c r="J179" s="13"/>
      <c r="K179" s="13">
        <f>K156*K178</f>
        <v>621</v>
      </c>
      <c r="L179" s="13">
        <f t="shared" ref="L179:O179" si="25">L156*L178</f>
        <v>93700</v>
      </c>
      <c r="M179" s="13">
        <f t="shared" si="25"/>
        <v>238788</v>
      </c>
      <c r="N179" s="13">
        <f t="shared" si="25"/>
        <v>231024</v>
      </c>
      <c r="O179" s="13">
        <f t="shared" si="25"/>
        <v>63414</v>
      </c>
      <c r="P179" s="19" t="s">
        <v>41</v>
      </c>
      <c r="Q179" s="13">
        <f>SUM(K179:O179)</f>
        <v>627547</v>
      </c>
      <c r="R179" s="13">
        <f>ROUND(Q179/Q178,2)</f>
        <v>11.35</v>
      </c>
      <c r="S179" s="13"/>
      <c r="T179" s="13"/>
      <c r="U179" s="13"/>
      <c r="V179" s="13"/>
    </row>
    <row r="181" spans="1:24" x14ac:dyDescent="0.25">
      <c r="B181" s="24" t="s">
        <v>47</v>
      </c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</row>
    <row r="182" spans="1:24" ht="15.75" thickBot="1" x14ac:dyDescent="0.3">
      <c r="A182" s="4" t="s">
        <v>34</v>
      </c>
      <c r="B182" s="4">
        <v>0</v>
      </c>
      <c r="C182" s="4">
        <v>1</v>
      </c>
      <c r="D182" s="4">
        <v>2</v>
      </c>
      <c r="E182" s="4">
        <v>3</v>
      </c>
      <c r="F182" s="4">
        <v>4</v>
      </c>
      <c r="G182" s="4">
        <v>5</v>
      </c>
      <c r="H182" s="4">
        <v>6</v>
      </c>
      <c r="I182" s="4">
        <v>7</v>
      </c>
      <c r="J182" s="4">
        <v>8</v>
      </c>
      <c r="K182" s="4">
        <v>9</v>
      </c>
      <c r="L182" s="4">
        <v>10</v>
      </c>
      <c r="M182" s="4">
        <v>11</v>
      </c>
      <c r="N182" s="4">
        <v>12</v>
      </c>
      <c r="O182" s="4">
        <v>13</v>
      </c>
      <c r="P182" s="4">
        <v>14</v>
      </c>
      <c r="Q182" s="4">
        <v>15</v>
      </c>
      <c r="R182" s="4">
        <v>16</v>
      </c>
      <c r="S182" s="4">
        <v>17</v>
      </c>
      <c r="T182" s="4">
        <v>18</v>
      </c>
      <c r="U182" s="4">
        <v>19</v>
      </c>
      <c r="V182" s="4">
        <v>20</v>
      </c>
    </row>
    <row r="183" spans="1:24" ht="15.75" thickTop="1" x14ac:dyDescent="0.25">
      <c r="A183" s="4">
        <v>20</v>
      </c>
      <c r="B183" s="7">
        <v>0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0</v>
      </c>
      <c r="U183" s="8">
        <v>0</v>
      </c>
      <c r="V183" s="9">
        <v>0</v>
      </c>
    </row>
    <row r="184" spans="1:24" x14ac:dyDescent="0.25">
      <c r="A184" s="4">
        <v>19</v>
      </c>
      <c r="B184" s="12">
        <v>0</v>
      </c>
      <c r="C184" s="13">
        <v>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4">
        <v>0</v>
      </c>
    </row>
    <row r="185" spans="1:24" x14ac:dyDescent="0.25">
      <c r="A185" s="4">
        <v>18</v>
      </c>
      <c r="B185" s="12">
        <v>0</v>
      </c>
      <c r="C185" s="13">
        <v>0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4">
        <v>0</v>
      </c>
    </row>
    <row r="186" spans="1:24" x14ac:dyDescent="0.25">
      <c r="A186" s="4">
        <v>17</v>
      </c>
      <c r="B186" s="12">
        <v>0</v>
      </c>
      <c r="C186" s="13">
        <v>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4">
        <v>0</v>
      </c>
    </row>
    <row r="187" spans="1:24" x14ac:dyDescent="0.25">
      <c r="A187" s="4">
        <v>16</v>
      </c>
      <c r="B187" s="12">
        <v>0</v>
      </c>
      <c r="C187" s="13">
        <v>0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4">
        <v>0</v>
      </c>
    </row>
    <row r="188" spans="1:24" x14ac:dyDescent="0.25">
      <c r="A188" s="4">
        <v>15</v>
      </c>
      <c r="B188" s="12">
        <v>0</v>
      </c>
      <c r="C188" s="13">
        <v>0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4">
        <v>0</v>
      </c>
    </row>
    <row r="189" spans="1:24" x14ac:dyDescent="0.25">
      <c r="A189" s="4">
        <v>14</v>
      </c>
      <c r="B189" s="12">
        <v>0</v>
      </c>
      <c r="C189" s="13">
        <v>0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4">
        <v>0</v>
      </c>
    </row>
    <row r="190" spans="1:24" x14ac:dyDescent="0.25">
      <c r="A190" s="4">
        <v>13</v>
      </c>
      <c r="B190" s="12">
        <v>0</v>
      </c>
      <c r="C190" s="13">
        <v>0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4">
        <v>0</v>
      </c>
    </row>
    <row r="191" spans="1:24" x14ac:dyDescent="0.25">
      <c r="A191" s="4">
        <v>12</v>
      </c>
      <c r="B191" s="12">
        <v>0</v>
      </c>
      <c r="C191" s="13">
        <v>0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4">
        <v>0</v>
      </c>
    </row>
    <row r="192" spans="1:24" x14ac:dyDescent="0.25">
      <c r="A192" s="4">
        <v>11</v>
      </c>
      <c r="B192" s="12">
        <v>0</v>
      </c>
      <c r="C192" s="13">
        <v>0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8</v>
      </c>
      <c r="N192" s="13">
        <v>369</v>
      </c>
      <c r="O192" s="13">
        <v>230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4">
        <v>0</v>
      </c>
      <c r="W192" s="4">
        <f>SUM(B192:V192)</f>
        <v>607</v>
      </c>
      <c r="X192" s="4">
        <f t="shared" ref="X192:X196" si="26">A192*W192</f>
        <v>6677</v>
      </c>
    </row>
    <row r="193" spans="1:25" x14ac:dyDescent="0.25">
      <c r="A193" s="4">
        <v>10</v>
      </c>
      <c r="B193" s="12">
        <v>0</v>
      </c>
      <c r="C193" s="13">
        <v>0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1880</v>
      </c>
      <c r="N193" s="13">
        <v>5258</v>
      </c>
      <c r="O193" s="13">
        <v>4598</v>
      </c>
      <c r="P193" s="13">
        <v>832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4">
        <v>0</v>
      </c>
      <c r="W193" s="4">
        <f>SUM(B193:V193)</f>
        <v>12568</v>
      </c>
      <c r="X193" s="4">
        <f t="shared" si="26"/>
        <v>125680</v>
      </c>
    </row>
    <row r="194" spans="1:25" x14ac:dyDescent="0.25">
      <c r="A194" s="4">
        <v>9</v>
      </c>
      <c r="B194" s="12">
        <v>0</v>
      </c>
      <c r="C194" s="13">
        <v>0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62</v>
      </c>
      <c r="M194" s="13">
        <v>4378</v>
      </c>
      <c r="N194" s="13">
        <v>8118</v>
      </c>
      <c r="O194" s="13">
        <v>7458</v>
      </c>
      <c r="P194" s="13">
        <v>2534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4">
        <v>0</v>
      </c>
      <c r="W194" s="4">
        <f t="shared" ref="W194:W196" si="27">SUM(B194:V194)</f>
        <v>22550</v>
      </c>
      <c r="X194" s="4">
        <f t="shared" si="26"/>
        <v>202950</v>
      </c>
    </row>
    <row r="195" spans="1:25" x14ac:dyDescent="0.25">
      <c r="A195" s="4">
        <v>8</v>
      </c>
      <c r="B195" s="12">
        <v>0</v>
      </c>
      <c r="C195" s="13">
        <v>0</v>
      </c>
      <c r="D195" s="13"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8</v>
      </c>
      <c r="M195" s="13">
        <v>2917</v>
      </c>
      <c r="N195" s="13">
        <v>6578</v>
      </c>
      <c r="O195" s="13">
        <v>5918</v>
      </c>
      <c r="P195" s="13">
        <v>1481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4">
        <v>0</v>
      </c>
      <c r="W195" s="4">
        <f t="shared" si="27"/>
        <v>16902</v>
      </c>
      <c r="X195" s="4">
        <f t="shared" si="26"/>
        <v>135216</v>
      </c>
    </row>
    <row r="196" spans="1:25" x14ac:dyDescent="0.25">
      <c r="A196" s="4">
        <v>7</v>
      </c>
      <c r="B196" s="12">
        <v>0</v>
      </c>
      <c r="C196" s="13">
        <v>0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185</v>
      </c>
      <c r="N196" s="13">
        <v>1385</v>
      </c>
      <c r="O196" s="13">
        <v>1048</v>
      </c>
      <c r="P196" s="13">
        <v>30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4">
        <v>0</v>
      </c>
      <c r="W196" s="4">
        <f t="shared" si="27"/>
        <v>2648</v>
      </c>
      <c r="X196" s="4">
        <f t="shared" si="26"/>
        <v>18536</v>
      </c>
    </row>
    <row r="197" spans="1:25" x14ac:dyDescent="0.25">
      <c r="A197" s="4">
        <v>6</v>
      </c>
      <c r="B197" s="12">
        <v>0</v>
      </c>
      <c r="C197" s="13">
        <v>0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4">
        <v>0</v>
      </c>
      <c r="W197" s="18" t="s">
        <v>40</v>
      </c>
      <c r="X197" s="18" t="s">
        <v>40</v>
      </c>
      <c r="Y197" s="4"/>
    </row>
    <row r="198" spans="1:25" x14ac:dyDescent="0.25">
      <c r="A198" s="4">
        <v>5</v>
      </c>
      <c r="B198" s="12">
        <v>0</v>
      </c>
      <c r="C198" s="13">
        <v>0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4">
        <v>0</v>
      </c>
      <c r="W198" s="4">
        <f>SUM(W192:W196)</f>
        <v>55275</v>
      </c>
      <c r="X198" s="4">
        <f>SUM(X192:X196)</f>
        <v>489059</v>
      </c>
      <c r="Y198" s="4">
        <f>ROUND(X198/W198,2)</f>
        <v>8.85</v>
      </c>
    </row>
    <row r="199" spans="1:25" x14ac:dyDescent="0.25">
      <c r="A199" s="4">
        <v>4</v>
      </c>
      <c r="B199" s="12">
        <v>0</v>
      </c>
      <c r="C199" s="13">
        <v>0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4">
        <v>0</v>
      </c>
    </row>
    <row r="200" spans="1:25" x14ac:dyDescent="0.25">
      <c r="A200" s="4">
        <v>3</v>
      </c>
      <c r="B200" s="12">
        <v>0</v>
      </c>
      <c r="C200" s="13">
        <v>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4">
        <v>0</v>
      </c>
    </row>
    <row r="201" spans="1:25" x14ac:dyDescent="0.25">
      <c r="A201" s="4">
        <v>2</v>
      </c>
      <c r="B201" s="12">
        <v>0</v>
      </c>
      <c r="C201" s="13">
        <v>0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</row>
    <row r="202" spans="1:25" x14ac:dyDescent="0.25">
      <c r="A202" s="4">
        <v>1</v>
      </c>
      <c r="B202" s="12">
        <v>0</v>
      </c>
      <c r="C202" s="13">
        <v>0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4">
        <v>0</v>
      </c>
    </row>
    <row r="203" spans="1:25" ht="15.75" thickBot="1" x14ac:dyDescent="0.3">
      <c r="A203" s="4">
        <v>0</v>
      </c>
      <c r="B203" s="15">
        <v>0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7">
        <v>0</v>
      </c>
    </row>
    <row r="204" spans="1:25" ht="15.75" thickTop="1" x14ac:dyDescent="0.25"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>
        <f>SUM(L183:L203)</f>
        <v>70</v>
      </c>
      <c r="M204" s="13">
        <f t="shared" ref="M204:P204" si="28">SUM(M183:M203)</f>
        <v>9368</v>
      </c>
      <c r="N204" s="13">
        <f t="shared" si="28"/>
        <v>21708</v>
      </c>
      <c r="O204" s="13">
        <f t="shared" si="28"/>
        <v>19252</v>
      </c>
      <c r="P204" s="13">
        <f t="shared" si="28"/>
        <v>4877</v>
      </c>
      <c r="Q204" s="19" t="s">
        <v>41</v>
      </c>
      <c r="R204" s="13">
        <f>SUM(L204:P204)</f>
        <v>55275</v>
      </c>
      <c r="S204" s="13"/>
      <c r="T204" s="13"/>
      <c r="U204" s="13"/>
      <c r="V204" s="13"/>
    </row>
    <row r="205" spans="1:25" x14ac:dyDescent="0.25"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>
        <f>L182*L204</f>
        <v>700</v>
      </c>
      <c r="M205" s="13">
        <f t="shared" ref="M205:P205" si="29">M182*M204</f>
        <v>103048</v>
      </c>
      <c r="N205" s="13">
        <f t="shared" si="29"/>
        <v>260496</v>
      </c>
      <c r="O205" s="13">
        <f t="shared" si="29"/>
        <v>250276</v>
      </c>
      <c r="P205" s="13">
        <f t="shared" si="29"/>
        <v>68278</v>
      </c>
      <c r="Q205" s="19" t="s">
        <v>41</v>
      </c>
      <c r="R205" s="13">
        <f>SUM(L205:P205)</f>
        <v>682798</v>
      </c>
      <c r="S205" s="13">
        <f>ROUND(R205/R204,2)</f>
        <v>12.35</v>
      </c>
      <c r="T205" s="13"/>
      <c r="U205" s="13"/>
      <c r="V205" s="13"/>
    </row>
    <row r="207" spans="1:25" x14ac:dyDescent="0.25">
      <c r="B207" s="24" t="s">
        <v>48</v>
      </c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</row>
    <row r="208" spans="1:25" ht="15.75" thickBot="1" x14ac:dyDescent="0.3">
      <c r="A208" s="4" t="s">
        <v>34</v>
      </c>
      <c r="B208" s="4">
        <v>0</v>
      </c>
      <c r="C208" s="4">
        <v>1</v>
      </c>
      <c r="D208" s="4">
        <v>2</v>
      </c>
      <c r="E208" s="4">
        <v>3</v>
      </c>
      <c r="F208" s="4">
        <v>4</v>
      </c>
      <c r="G208" s="4">
        <v>5</v>
      </c>
      <c r="H208" s="4">
        <v>6</v>
      </c>
      <c r="I208" s="4">
        <v>7</v>
      </c>
      <c r="J208" s="4">
        <v>8</v>
      </c>
      <c r="K208" s="4">
        <v>9</v>
      </c>
      <c r="L208" s="4">
        <v>10</v>
      </c>
      <c r="M208" s="4">
        <v>11</v>
      </c>
      <c r="N208" s="4">
        <v>12</v>
      </c>
      <c r="O208" s="4">
        <v>13</v>
      </c>
      <c r="P208" s="4">
        <v>14</v>
      </c>
      <c r="Q208" s="4">
        <v>15</v>
      </c>
      <c r="R208" s="4">
        <v>16</v>
      </c>
      <c r="S208" s="4">
        <v>17</v>
      </c>
      <c r="T208" s="4">
        <v>18</v>
      </c>
      <c r="U208" s="4">
        <v>19</v>
      </c>
      <c r="V208" s="4">
        <v>20</v>
      </c>
    </row>
    <row r="209" spans="1:25" ht="15.75" thickTop="1" x14ac:dyDescent="0.25">
      <c r="A209" s="4">
        <v>20</v>
      </c>
      <c r="B209" s="7">
        <v>0</v>
      </c>
      <c r="C209" s="8">
        <v>0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9">
        <v>0</v>
      </c>
    </row>
    <row r="210" spans="1:25" x14ac:dyDescent="0.25">
      <c r="A210" s="4">
        <v>19</v>
      </c>
      <c r="B210" s="12">
        <v>0</v>
      </c>
      <c r="C210" s="13">
        <v>0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4">
        <v>0</v>
      </c>
    </row>
    <row r="211" spans="1:25" x14ac:dyDescent="0.25">
      <c r="A211" s="4">
        <v>18</v>
      </c>
      <c r="B211" s="12">
        <v>0</v>
      </c>
      <c r="C211" s="13">
        <v>0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4">
        <v>0</v>
      </c>
    </row>
    <row r="212" spans="1:25" x14ac:dyDescent="0.25">
      <c r="A212" s="4">
        <v>17</v>
      </c>
      <c r="B212" s="12">
        <v>0</v>
      </c>
      <c r="C212" s="13">
        <v>0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4">
        <v>0</v>
      </c>
    </row>
    <row r="213" spans="1:25" x14ac:dyDescent="0.25">
      <c r="A213" s="4">
        <v>16</v>
      </c>
      <c r="B213" s="12">
        <v>0</v>
      </c>
      <c r="C213" s="13">
        <v>0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4">
        <v>0</v>
      </c>
    </row>
    <row r="214" spans="1:25" x14ac:dyDescent="0.25">
      <c r="A214" s="4">
        <v>15</v>
      </c>
      <c r="B214" s="12">
        <v>0</v>
      </c>
      <c r="C214" s="13">
        <v>0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4">
        <v>0</v>
      </c>
    </row>
    <row r="215" spans="1:25" x14ac:dyDescent="0.25">
      <c r="A215" s="4">
        <v>14</v>
      </c>
      <c r="B215" s="12">
        <v>0</v>
      </c>
      <c r="C215" s="13">
        <v>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4">
        <v>0</v>
      </c>
    </row>
    <row r="216" spans="1:25" x14ac:dyDescent="0.25">
      <c r="A216" s="4">
        <v>13</v>
      </c>
      <c r="B216" s="12">
        <v>0</v>
      </c>
      <c r="C216" s="13">
        <v>0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</row>
    <row r="217" spans="1:25" x14ac:dyDescent="0.25">
      <c r="A217" s="4">
        <v>12</v>
      </c>
      <c r="B217" s="12">
        <v>0</v>
      </c>
      <c r="C217" s="13">
        <v>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4">
        <v>0</v>
      </c>
    </row>
    <row r="218" spans="1:25" x14ac:dyDescent="0.25">
      <c r="A218" s="4">
        <v>11</v>
      </c>
      <c r="B218" s="12">
        <v>0</v>
      </c>
      <c r="C218" s="13">
        <v>0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</row>
    <row r="219" spans="1:25" x14ac:dyDescent="0.25">
      <c r="A219" s="4">
        <v>10</v>
      </c>
      <c r="B219" s="12">
        <v>0</v>
      </c>
      <c r="C219" s="13">
        <v>0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56</v>
      </c>
      <c r="P219" s="13">
        <v>26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4">
        <f>SUM(B219:V219)</f>
        <v>82</v>
      </c>
      <c r="X219" s="4">
        <f t="shared" ref="X219:X223" si="30">A219*W219</f>
        <v>820</v>
      </c>
    </row>
    <row r="220" spans="1:25" x14ac:dyDescent="0.25">
      <c r="A220" s="4">
        <v>9</v>
      </c>
      <c r="B220" s="12">
        <v>0</v>
      </c>
      <c r="C220" s="13">
        <v>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1410</v>
      </c>
      <c r="O220" s="13">
        <v>4819</v>
      </c>
      <c r="P220" s="13">
        <v>4075</v>
      </c>
      <c r="Q220" s="13">
        <v>555</v>
      </c>
      <c r="R220" s="13">
        <v>0</v>
      </c>
      <c r="S220" s="13">
        <v>0</v>
      </c>
      <c r="T220" s="13">
        <v>0</v>
      </c>
      <c r="U220" s="13">
        <v>0</v>
      </c>
      <c r="V220" s="14">
        <v>0</v>
      </c>
      <c r="W220" s="4">
        <f>SUM(B220:V220)</f>
        <v>10859</v>
      </c>
      <c r="X220" s="4">
        <f t="shared" si="30"/>
        <v>97731</v>
      </c>
    </row>
    <row r="221" spans="1:25" x14ac:dyDescent="0.25">
      <c r="A221" s="4">
        <v>8</v>
      </c>
      <c r="B221" s="12">
        <v>0</v>
      </c>
      <c r="C221" s="13">
        <v>0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56</v>
      </c>
      <c r="N221" s="13">
        <v>4819</v>
      </c>
      <c r="O221" s="13">
        <v>9154</v>
      </c>
      <c r="P221" s="13">
        <v>8389</v>
      </c>
      <c r="Q221" s="13">
        <v>2742</v>
      </c>
      <c r="R221" s="13">
        <v>0</v>
      </c>
      <c r="S221" s="13">
        <v>0</v>
      </c>
      <c r="T221" s="13">
        <v>0</v>
      </c>
      <c r="U221" s="13">
        <v>0</v>
      </c>
      <c r="V221" s="14">
        <v>0</v>
      </c>
      <c r="W221" s="4">
        <f t="shared" ref="W221:W223" si="31">SUM(B221:V221)</f>
        <v>25160</v>
      </c>
      <c r="X221" s="4">
        <f t="shared" si="30"/>
        <v>201280</v>
      </c>
    </row>
    <row r="222" spans="1:25" x14ac:dyDescent="0.25">
      <c r="A222" s="4">
        <v>7</v>
      </c>
      <c r="B222" s="12">
        <v>0</v>
      </c>
      <c r="C222" s="13">
        <v>0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26</v>
      </c>
      <c r="N222" s="13">
        <v>4075</v>
      </c>
      <c r="O222" s="13">
        <v>8389</v>
      </c>
      <c r="P222" s="13">
        <v>7624</v>
      </c>
      <c r="Q222" s="13">
        <v>2199</v>
      </c>
      <c r="R222" s="13">
        <v>0</v>
      </c>
      <c r="S222" s="13">
        <v>0</v>
      </c>
      <c r="T222" s="13">
        <v>0</v>
      </c>
      <c r="U222" s="13">
        <v>0</v>
      </c>
      <c r="V222" s="14">
        <v>0</v>
      </c>
      <c r="W222" s="4">
        <f t="shared" si="31"/>
        <v>22313</v>
      </c>
      <c r="X222" s="4">
        <f t="shared" si="30"/>
        <v>156191</v>
      </c>
    </row>
    <row r="223" spans="1:25" x14ac:dyDescent="0.25">
      <c r="A223" s="4">
        <v>6</v>
      </c>
      <c r="B223" s="12">
        <v>0</v>
      </c>
      <c r="C223" s="13">
        <v>0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555</v>
      </c>
      <c r="O223" s="13">
        <v>2742</v>
      </c>
      <c r="P223" s="13">
        <v>2199</v>
      </c>
      <c r="Q223" s="13">
        <v>158</v>
      </c>
      <c r="R223" s="13">
        <v>0</v>
      </c>
      <c r="S223" s="13">
        <v>0</v>
      </c>
      <c r="T223" s="13">
        <v>0</v>
      </c>
      <c r="U223" s="13">
        <v>0</v>
      </c>
      <c r="V223" s="14">
        <v>0</v>
      </c>
      <c r="W223" s="4">
        <f t="shared" si="31"/>
        <v>5654</v>
      </c>
      <c r="X223" s="4">
        <f t="shared" si="30"/>
        <v>33924</v>
      </c>
    </row>
    <row r="224" spans="1:25" x14ac:dyDescent="0.25">
      <c r="A224" s="4">
        <v>5</v>
      </c>
      <c r="B224" s="12">
        <v>0</v>
      </c>
      <c r="C224" s="13">
        <v>0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 t="s">
        <v>40</v>
      </c>
      <c r="X224" s="18" t="s">
        <v>40</v>
      </c>
      <c r="Y224" s="4"/>
    </row>
    <row r="225" spans="1:25" x14ac:dyDescent="0.25">
      <c r="A225" s="4">
        <v>4</v>
      </c>
      <c r="B225" s="12">
        <v>0</v>
      </c>
      <c r="C225" s="13">
        <v>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4">
        <v>0</v>
      </c>
      <c r="W225" s="4">
        <f>SUM(W219:W223)</f>
        <v>64068</v>
      </c>
      <c r="X225" s="4">
        <f>SUM(X219:X223)</f>
        <v>489946</v>
      </c>
      <c r="Y225" s="4">
        <f>ROUND(X225/W225,2)</f>
        <v>7.65</v>
      </c>
    </row>
    <row r="226" spans="1:25" x14ac:dyDescent="0.25">
      <c r="A226" s="4">
        <v>3</v>
      </c>
      <c r="B226" s="12">
        <v>0</v>
      </c>
      <c r="C226" s="13">
        <v>0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4">
        <v>0</v>
      </c>
    </row>
    <row r="227" spans="1:25" x14ac:dyDescent="0.25">
      <c r="A227" s="4">
        <v>2</v>
      </c>
      <c r="B227" s="12">
        <v>0</v>
      </c>
      <c r="C227" s="13">
        <v>0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4">
        <v>0</v>
      </c>
    </row>
    <row r="228" spans="1:25" x14ac:dyDescent="0.25">
      <c r="A228" s="4">
        <v>1</v>
      </c>
      <c r="B228" s="12">
        <v>0</v>
      </c>
      <c r="C228" s="13">
        <v>0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4">
        <v>0</v>
      </c>
    </row>
    <row r="229" spans="1:25" ht="15.75" thickBot="1" x14ac:dyDescent="0.3">
      <c r="A229" s="4">
        <v>0</v>
      </c>
      <c r="B229" s="15">
        <v>0</v>
      </c>
      <c r="C229" s="16">
        <v>0</v>
      </c>
      <c r="D229" s="16">
        <v>0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0</v>
      </c>
      <c r="T229" s="16">
        <v>0</v>
      </c>
      <c r="U229" s="16">
        <v>0</v>
      </c>
      <c r="V229" s="17">
        <v>0</v>
      </c>
    </row>
    <row r="230" spans="1:25" ht="15.75" thickTop="1" x14ac:dyDescent="0.25"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>
        <f>SUM(M209:M229)</f>
        <v>82</v>
      </c>
      <c r="N230" s="13">
        <f t="shared" ref="N230:Q230" si="32">SUM(N209:N229)</f>
        <v>10859</v>
      </c>
      <c r="O230" s="13">
        <f t="shared" si="32"/>
        <v>25160</v>
      </c>
      <c r="P230" s="13">
        <f t="shared" si="32"/>
        <v>22313</v>
      </c>
      <c r="Q230" s="13">
        <f t="shared" si="32"/>
        <v>5654</v>
      </c>
      <c r="R230" s="19" t="s">
        <v>41</v>
      </c>
      <c r="S230" s="13">
        <f>SUM(M230:Q230)</f>
        <v>64068</v>
      </c>
      <c r="T230" s="13"/>
      <c r="U230" s="13"/>
      <c r="V230" s="13"/>
    </row>
    <row r="231" spans="1:25" x14ac:dyDescent="0.25"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>
        <f>M208*M230</f>
        <v>902</v>
      </c>
      <c r="N231" s="13">
        <f t="shared" ref="N231:Q231" si="33">N208*N230</f>
        <v>130308</v>
      </c>
      <c r="O231" s="13">
        <f t="shared" si="33"/>
        <v>327080</v>
      </c>
      <c r="P231" s="13">
        <f t="shared" si="33"/>
        <v>312382</v>
      </c>
      <c r="Q231" s="13">
        <f t="shared" si="33"/>
        <v>84810</v>
      </c>
      <c r="R231" s="19" t="s">
        <v>41</v>
      </c>
      <c r="S231" s="13">
        <f>SUM(M231:Q231)</f>
        <v>855482</v>
      </c>
      <c r="T231" s="13">
        <f>ROUND(S231/S230,2)</f>
        <v>13.35</v>
      </c>
      <c r="U231" s="13"/>
      <c r="V231" s="13"/>
    </row>
    <row r="233" spans="1:25" x14ac:dyDescent="0.25">
      <c r="B233" s="24" t="s">
        <v>49</v>
      </c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</row>
    <row r="234" spans="1:25" ht="15.75" thickBot="1" x14ac:dyDescent="0.3">
      <c r="A234" s="4" t="s">
        <v>34</v>
      </c>
      <c r="B234" s="4">
        <v>0</v>
      </c>
      <c r="C234" s="4">
        <v>1</v>
      </c>
      <c r="D234" s="4">
        <v>2</v>
      </c>
      <c r="E234" s="4">
        <v>3</v>
      </c>
      <c r="F234" s="4">
        <v>4</v>
      </c>
      <c r="G234" s="4">
        <v>5</v>
      </c>
      <c r="H234" s="4">
        <v>6</v>
      </c>
      <c r="I234" s="4">
        <v>7</v>
      </c>
      <c r="J234" s="4">
        <v>8</v>
      </c>
      <c r="K234" s="4">
        <v>9</v>
      </c>
      <c r="L234" s="4">
        <v>10</v>
      </c>
      <c r="M234" s="4">
        <v>11</v>
      </c>
      <c r="N234" s="4">
        <v>12</v>
      </c>
      <c r="O234" s="4">
        <v>13</v>
      </c>
      <c r="P234" s="4">
        <v>14</v>
      </c>
      <c r="Q234" s="4">
        <v>15</v>
      </c>
      <c r="R234" s="4">
        <v>16</v>
      </c>
      <c r="S234" s="4">
        <v>17</v>
      </c>
      <c r="T234" s="4">
        <v>18</v>
      </c>
      <c r="U234" s="4">
        <v>19</v>
      </c>
      <c r="V234" s="4">
        <v>20</v>
      </c>
    </row>
    <row r="235" spans="1:25" ht="15.75" thickTop="1" x14ac:dyDescent="0.25">
      <c r="A235" s="4">
        <v>20</v>
      </c>
      <c r="B235" s="7">
        <v>0</v>
      </c>
      <c r="C235" s="8">
        <v>0</v>
      </c>
      <c r="D235" s="8">
        <v>0</v>
      </c>
      <c r="E235" s="8">
        <v>0</v>
      </c>
      <c r="F235" s="8">
        <v>0</v>
      </c>
      <c r="G235" s="8">
        <v>0</v>
      </c>
      <c r="H235" s="8"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9">
        <v>0</v>
      </c>
    </row>
    <row r="236" spans="1:25" x14ac:dyDescent="0.25">
      <c r="A236" s="4">
        <v>19</v>
      </c>
      <c r="B236" s="12">
        <v>0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4">
        <v>0</v>
      </c>
    </row>
    <row r="237" spans="1:25" x14ac:dyDescent="0.25">
      <c r="A237" s="4">
        <v>18</v>
      </c>
      <c r="B237" s="12">
        <v>0</v>
      </c>
      <c r="C237" s="13">
        <v>0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4">
        <v>0</v>
      </c>
    </row>
    <row r="238" spans="1:25" x14ac:dyDescent="0.25">
      <c r="A238" s="4">
        <v>17</v>
      </c>
      <c r="B238" s="12">
        <v>0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4">
        <v>0</v>
      </c>
    </row>
    <row r="239" spans="1:25" x14ac:dyDescent="0.25">
      <c r="A239" s="4">
        <v>16</v>
      </c>
      <c r="B239" s="12">
        <v>0</v>
      </c>
      <c r="C239" s="13">
        <v>0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4">
        <v>0</v>
      </c>
    </row>
    <row r="240" spans="1:25" x14ac:dyDescent="0.25">
      <c r="A240" s="4">
        <v>15</v>
      </c>
      <c r="B240" s="12">
        <v>0</v>
      </c>
      <c r="C240" s="13">
        <v>0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4">
        <v>0</v>
      </c>
    </row>
    <row r="241" spans="1:25" x14ac:dyDescent="0.25">
      <c r="A241" s="4">
        <v>14</v>
      </c>
      <c r="B241" s="12">
        <v>0</v>
      </c>
      <c r="C241" s="13">
        <v>0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4">
        <v>0</v>
      </c>
    </row>
    <row r="242" spans="1:25" x14ac:dyDescent="0.25">
      <c r="A242" s="4">
        <v>13</v>
      </c>
      <c r="B242" s="12">
        <v>0</v>
      </c>
      <c r="C242" s="13">
        <v>0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4">
        <v>0</v>
      </c>
    </row>
    <row r="243" spans="1:25" x14ac:dyDescent="0.25">
      <c r="A243" s="4">
        <v>12</v>
      </c>
      <c r="B243" s="12">
        <v>0</v>
      </c>
      <c r="C243" s="13">
        <v>0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4">
        <v>0</v>
      </c>
    </row>
    <row r="244" spans="1:25" x14ac:dyDescent="0.25">
      <c r="A244" s="4">
        <v>11</v>
      </c>
      <c r="B244" s="12">
        <v>0</v>
      </c>
      <c r="C244" s="13">
        <v>0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4">
        <v>0</v>
      </c>
    </row>
    <row r="245" spans="1:25" x14ac:dyDescent="0.25">
      <c r="A245" s="4">
        <v>10</v>
      </c>
      <c r="B245" s="12">
        <v>0</v>
      </c>
      <c r="C245" s="13">
        <v>0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4">
        <v>0</v>
      </c>
    </row>
    <row r="246" spans="1:25" x14ac:dyDescent="0.25">
      <c r="A246" s="4">
        <v>9</v>
      </c>
      <c r="B246" s="12">
        <v>0</v>
      </c>
      <c r="C246" s="13">
        <v>0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4">
        <v>0</v>
      </c>
    </row>
    <row r="247" spans="1:25" x14ac:dyDescent="0.25">
      <c r="A247" s="4">
        <v>8</v>
      </c>
      <c r="B247" s="12">
        <v>0</v>
      </c>
      <c r="C247" s="13">
        <v>0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64</v>
      </c>
      <c r="Q247" s="13">
        <v>9</v>
      </c>
      <c r="R247" s="13">
        <v>0</v>
      </c>
      <c r="S247" s="13">
        <v>0</v>
      </c>
      <c r="T247" s="13">
        <v>0</v>
      </c>
      <c r="U247" s="13">
        <v>0</v>
      </c>
      <c r="V247" s="14">
        <v>0</v>
      </c>
      <c r="W247" s="4">
        <f>SUM(B247:V247)</f>
        <v>73</v>
      </c>
      <c r="X247" s="4">
        <f t="shared" ref="X247:X251" si="34">A247*W247</f>
        <v>584</v>
      </c>
    </row>
    <row r="248" spans="1:25" x14ac:dyDescent="0.25">
      <c r="A248" s="4">
        <v>7</v>
      </c>
      <c r="B248" s="12">
        <v>0</v>
      </c>
      <c r="C248" s="13">
        <v>0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9</v>
      </c>
      <c r="O248" s="13">
        <v>1944</v>
      </c>
      <c r="P248" s="13">
        <v>4527</v>
      </c>
      <c r="Q248" s="13">
        <v>3016</v>
      </c>
      <c r="R248" s="13">
        <v>192</v>
      </c>
      <c r="S248" s="13">
        <v>0</v>
      </c>
      <c r="T248" s="13">
        <v>0</v>
      </c>
      <c r="U248" s="13">
        <v>0</v>
      </c>
      <c r="V248" s="14">
        <v>0</v>
      </c>
      <c r="W248" s="4">
        <f>SUM(B248:V248)</f>
        <v>9688</v>
      </c>
      <c r="X248" s="4">
        <f t="shared" si="34"/>
        <v>67816</v>
      </c>
    </row>
    <row r="249" spans="1:25" x14ac:dyDescent="0.25">
      <c r="A249" s="4">
        <v>6</v>
      </c>
      <c r="B249" s="12">
        <v>0</v>
      </c>
      <c r="C249" s="13">
        <v>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382</v>
      </c>
      <c r="O249" s="13">
        <v>5437</v>
      </c>
      <c r="P249" s="13">
        <v>8394</v>
      </c>
      <c r="Q249" s="13">
        <v>6802</v>
      </c>
      <c r="R249" s="13">
        <v>1432</v>
      </c>
      <c r="S249" s="13">
        <v>0</v>
      </c>
      <c r="T249" s="13">
        <v>0</v>
      </c>
      <c r="U249" s="13">
        <v>0</v>
      </c>
      <c r="V249" s="14">
        <v>0</v>
      </c>
      <c r="W249" s="4">
        <f t="shared" ref="W249:W251" si="35">SUM(B249:V249)</f>
        <v>22447</v>
      </c>
      <c r="X249" s="4">
        <f t="shared" si="34"/>
        <v>134682</v>
      </c>
    </row>
    <row r="250" spans="1:25" x14ac:dyDescent="0.25">
      <c r="A250" s="4">
        <v>5</v>
      </c>
      <c r="B250" s="12">
        <v>0</v>
      </c>
      <c r="C250" s="13">
        <v>0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238</v>
      </c>
      <c r="O250" s="13">
        <v>4754</v>
      </c>
      <c r="P250" s="13">
        <v>7712</v>
      </c>
      <c r="Q250" s="13">
        <v>6119</v>
      </c>
      <c r="R250" s="13">
        <v>1083</v>
      </c>
      <c r="S250" s="13">
        <v>0</v>
      </c>
      <c r="T250" s="13">
        <v>0</v>
      </c>
      <c r="U250" s="13">
        <v>0</v>
      </c>
      <c r="V250" s="14">
        <v>0</v>
      </c>
      <c r="W250" s="4">
        <f t="shared" si="35"/>
        <v>19906</v>
      </c>
      <c r="X250" s="4">
        <f t="shared" si="34"/>
        <v>99530</v>
      </c>
    </row>
    <row r="251" spans="1:25" x14ac:dyDescent="0.25">
      <c r="A251" s="4">
        <v>4</v>
      </c>
      <c r="B251" s="12">
        <v>0</v>
      </c>
      <c r="C251" s="13">
        <v>0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860</v>
      </c>
      <c r="P251" s="13">
        <v>2620</v>
      </c>
      <c r="Q251" s="13">
        <v>1532</v>
      </c>
      <c r="R251" s="13">
        <v>31</v>
      </c>
      <c r="S251" s="13">
        <v>0</v>
      </c>
      <c r="T251" s="13">
        <v>0</v>
      </c>
      <c r="U251" s="13">
        <v>0</v>
      </c>
      <c r="V251" s="14">
        <v>0</v>
      </c>
      <c r="W251" s="4">
        <f t="shared" si="35"/>
        <v>5043</v>
      </c>
      <c r="X251" s="4">
        <f t="shared" si="34"/>
        <v>20172</v>
      </c>
    </row>
    <row r="252" spans="1:25" x14ac:dyDescent="0.25">
      <c r="A252" s="4">
        <v>3</v>
      </c>
      <c r="B252" s="12">
        <v>0</v>
      </c>
      <c r="C252" s="13"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4">
        <v>0</v>
      </c>
      <c r="W252" s="18" t="s">
        <v>40</v>
      </c>
      <c r="X252" s="18" t="s">
        <v>40</v>
      </c>
      <c r="Y252" s="4"/>
    </row>
    <row r="253" spans="1:25" x14ac:dyDescent="0.25">
      <c r="A253" s="4">
        <v>2</v>
      </c>
      <c r="B253" s="12">
        <v>0</v>
      </c>
      <c r="C253" s="13">
        <v>0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4">
        <v>0</v>
      </c>
      <c r="W253" s="4">
        <f>SUM(W247:W251)</f>
        <v>57157</v>
      </c>
      <c r="X253" s="4">
        <f>SUM(X247:X251)</f>
        <v>322784</v>
      </c>
      <c r="Y253" s="4">
        <f>ROUND(X253/W253,2)</f>
        <v>5.65</v>
      </c>
    </row>
    <row r="254" spans="1:25" x14ac:dyDescent="0.25">
      <c r="A254" s="4">
        <v>1</v>
      </c>
      <c r="B254" s="12">
        <v>0</v>
      </c>
      <c r="C254" s="13">
        <v>0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4">
        <v>0</v>
      </c>
    </row>
    <row r="255" spans="1:25" ht="15.75" thickBot="1" x14ac:dyDescent="0.3">
      <c r="A255" s="4">
        <v>0</v>
      </c>
      <c r="B255" s="15">
        <v>0</v>
      </c>
      <c r="C255" s="16">
        <v>0</v>
      </c>
      <c r="D255" s="16">
        <v>0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  <c r="N255" s="16">
        <v>0</v>
      </c>
      <c r="O255" s="16">
        <v>0</v>
      </c>
      <c r="P255" s="16">
        <v>0</v>
      </c>
      <c r="Q255" s="16">
        <v>0</v>
      </c>
      <c r="R255" s="16">
        <v>0</v>
      </c>
      <c r="S255" s="16">
        <v>0</v>
      </c>
      <c r="T255" s="16">
        <v>0</v>
      </c>
      <c r="U255" s="16">
        <v>0</v>
      </c>
      <c r="V255" s="17">
        <v>0</v>
      </c>
    </row>
    <row r="256" spans="1:25" ht="15.75" thickTop="1" x14ac:dyDescent="0.25"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>
        <f>SUM(N235:N255)</f>
        <v>629</v>
      </c>
      <c r="O256" s="13">
        <f t="shared" ref="O256:R256" si="36">SUM(O235:O255)</f>
        <v>12995</v>
      </c>
      <c r="P256" s="13">
        <f t="shared" si="36"/>
        <v>23317</v>
      </c>
      <c r="Q256" s="13">
        <f t="shared" si="36"/>
        <v>17478</v>
      </c>
      <c r="R256" s="13">
        <f t="shared" si="36"/>
        <v>2738</v>
      </c>
      <c r="S256" s="19" t="s">
        <v>41</v>
      </c>
      <c r="T256" s="13">
        <f>SUM(N256:R256)</f>
        <v>57157</v>
      </c>
      <c r="U256" s="13"/>
      <c r="V256" s="13"/>
    </row>
    <row r="257" spans="1:22" x14ac:dyDescent="0.25"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>
        <f>N234*N256</f>
        <v>7548</v>
      </c>
      <c r="O257" s="13">
        <f t="shared" ref="O257:R257" si="37">O234*O256</f>
        <v>168935</v>
      </c>
      <c r="P257" s="13">
        <f t="shared" si="37"/>
        <v>326438</v>
      </c>
      <c r="Q257" s="13">
        <f t="shared" si="37"/>
        <v>262170</v>
      </c>
      <c r="R257" s="13">
        <f t="shared" si="37"/>
        <v>43808</v>
      </c>
      <c r="S257" s="19" t="s">
        <v>41</v>
      </c>
      <c r="T257" s="13">
        <f>SUM(N257:R257)</f>
        <v>808899</v>
      </c>
      <c r="U257" s="13">
        <f>ROUND(T257/T256,2)</f>
        <v>14.15</v>
      </c>
      <c r="V257" s="13"/>
    </row>
    <row r="259" spans="1:22" x14ac:dyDescent="0.25">
      <c r="B259" s="24" t="s">
        <v>50</v>
      </c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</row>
    <row r="260" spans="1:22" ht="15.75" thickBot="1" x14ac:dyDescent="0.3">
      <c r="A260" s="4" t="s">
        <v>34</v>
      </c>
      <c r="B260" s="4">
        <v>0</v>
      </c>
      <c r="C260" s="4">
        <v>1</v>
      </c>
      <c r="D260" s="4">
        <v>2</v>
      </c>
      <c r="E260" s="4">
        <v>3</v>
      </c>
      <c r="F260" s="4">
        <v>4</v>
      </c>
      <c r="G260" s="4">
        <v>5</v>
      </c>
      <c r="H260" s="4">
        <v>6</v>
      </c>
      <c r="I260" s="4">
        <v>7</v>
      </c>
      <c r="J260" s="4">
        <v>8</v>
      </c>
      <c r="K260" s="4">
        <v>9</v>
      </c>
      <c r="L260" s="4">
        <v>10</v>
      </c>
      <c r="M260" s="4">
        <v>11</v>
      </c>
      <c r="N260" s="4">
        <v>12</v>
      </c>
      <c r="O260" s="4">
        <v>13</v>
      </c>
      <c r="P260" s="4">
        <v>14</v>
      </c>
      <c r="Q260" s="4">
        <v>15</v>
      </c>
      <c r="R260" s="4">
        <v>16</v>
      </c>
      <c r="S260" s="4">
        <v>17</v>
      </c>
      <c r="T260" s="4">
        <v>18</v>
      </c>
      <c r="U260" s="4">
        <v>19</v>
      </c>
      <c r="V260" s="4">
        <v>20</v>
      </c>
    </row>
    <row r="261" spans="1:22" ht="15.75" thickTop="1" x14ac:dyDescent="0.25">
      <c r="A261" s="4">
        <v>20</v>
      </c>
      <c r="B261" s="7">
        <v>0</v>
      </c>
      <c r="C261" s="8">
        <v>0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9">
        <v>0</v>
      </c>
    </row>
    <row r="262" spans="1:22" x14ac:dyDescent="0.25">
      <c r="A262" s="4">
        <v>19</v>
      </c>
      <c r="B262" s="12">
        <v>0</v>
      </c>
      <c r="C262" s="13">
        <v>0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4">
        <v>0</v>
      </c>
    </row>
    <row r="263" spans="1:22" x14ac:dyDescent="0.25">
      <c r="A263" s="4">
        <v>18</v>
      </c>
      <c r="B263" s="12">
        <v>0</v>
      </c>
      <c r="C263" s="13">
        <v>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4">
        <v>0</v>
      </c>
    </row>
    <row r="264" spans="1:22" x14ac:dyDescent="0.25">
      <c r="A264" s="4">
        <v>17</v>
      </c>
      <c r="B264" s="12">
        <v>0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4">
        <v>0</v>
      </c>
    </row>
    <row r="265" spans="1:22" x14ac:dyDescent="0.25">
      <c r="A265" s="4">
        <v>16</v>
      </c>
      <c r="B265" s="12">
        <v>0</v>
      </c>
      <c r="C265" s="13">
        <v>0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4">
        <v>0</v>
      </c>
    </row>
    <row r="266" spans="1:22" x14ac:dyDescent="0.25">
      <c r="A266" s="4">
        <v>15</v>
      </c>
      <c r="B266" s="12">
        <v>0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</row>
    <row r="267" spans="1:22" x14ac:dyDescent="0.25">
      <c r="A267" s="4">
        <v>14</v>
      </c>
      <c r="B267" s="12">
        <v>0</v>
      </c>
      <c r="C267" s="13"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4">
        <v>0</v>
      </c>
    </row>
    <row r="268" spans="1:22" x14ac:dyDescent="0.25">
      <c r="A268" s="4">
        <v>13</v>
      </c>
      <c r="B268" s="12">
        <v>0</v>
      </c>
      <c r="C268" s="13"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4">
        <v>0</v>
      </c>
    </row>
    <row r="269" spans="1:22" x14ac:dyDescent="0.25">
      <c r="A269" s="4">
        <v>12</v>
      </c>
      <c r="B269" s="12">
        <v>0</v>
      </c>
      <c r="C269" s="13">
        <v>0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</row>
    <row r="270" spans="1:22" x14ac:dyDescent="0.25">
      <c r="A270" s="4">
        <v>11</v>
      </c>
      <c r="B270" s="12">
        <v>0</v>
      </c>
      <c r="C270" s="13">
        <v>0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4">
        <v>0</v>
      </c>
    </row>
    <row r="271" spans="1:22" x14ac:dyDescent="0.25">
      <c r="A271" s="4">
        <v>10</v>
      </c>
      <c r="B271" s="12">
        <v>0</v>
      </c>
      <c r="C271" s="13">
        <v>0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4">
        <v>0</v>
      </c>
    </row>
    <row r="272" spans="1:22" x14ac:dyDescent="0.25">
      <c r="A272" s="4">
        <v>9</v>
      </c>
      <c r="B272" s="12">
        <v>0</v>
      </c>
      <c r="C272" s="13">
        <v>0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4">
        <v>0</v>
      </c>
    </row>
    <row r="273" spans="1:25" x14ac:dyDescent="0.25">
      <c r="A273" s="4">
        <v>8</v>
      </c>
      <c r="B273" s="12">
        <v>0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4">
        <v>0</v>
      </c>
    </row>
    <row r="274" spans="1:25" x14ac:dyDescent="0.25">
      <c r="A274" s="4">
        <v>7</v>
      </c>
      <c r="B274" s="12">
        <v>0</v>
      </c>
      <c r="C274" s="13">
        <v>0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43</v>
      </c>
      <c r="Q274" s="13">
        <v>447</v>
      </c>
      <c r="R274" s="13">
        <v>146</v>
      </c>
      <c r="S274" s="13">
        <v>0</v>
      </c>
      <c r="T274" s="13">
        <v>0</v>
      </c>
      <c r="U274" s="13">
        <v>0</v>
      </c>
      <c r="V274" s="14">
        <v>0</v>
      </c>
      <c r="W274" s="4">
        <f>SUM(B274:V274)</f>
        <v>636</v>
      </c>
      <c r="X274" s="4">
        <f t="shared" ref="X274:X278" si="38">A274*W274</f>
        <v>4452</v>
      </c>
    </row>
    <row r="275" spans="1:25" x14ac:dyDescent="0.25">
      <c r="A275" s="4">
        <v>6</v>
      </c>
      <c r="B275" s="12">
        <v>0</v>
      </c>
      <c r="C275" s="13">
        <v>0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44</v>
      </c>
      <c r="P275" s="13">
        <v>2856</v>
      </c>
      <c r="Q275" s="13">
        <v>5727</v>
      </c>
      <c r="R275" s="13">
        <v>4122</v>
      </c>
      <c r="S275" s="13">
        <v>391</v>
      </c>
      <c r="T275" s="13">
        <v>0</v>
      </c>
      <c r="U275" s="13">
        <v>0</v>
      </c>
      <c r="V275" s="14">
        <v>0</v>
      </c>
      <c r="W275" s="4">
        <f>SUM(B275:V275)</f>
        <v>13140</v>
      </c>
      <c r="X275" s="4">
        <f t="shared" si="38"/>
        <v>78840</v>
      </c>
    </row>
    <row r="276" spans="1:25" x14ac:dyDescent="0.25">
      <c r="A276" s="4">
        <v>5</v>
      </c>
      <c r="B276" s="12">
        <v>0</v>
      </c>
      <c r="C276" s="13">
        <v>0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447</v>
      </c>
      <c r="P276" s="13">
        <v>5727</v>
      </c>
      <c r="Q276" s="13">
        <v>8717</v>
      </c>
      <c r="R276" s="13">
        <v>7107</v>
      </c>
      <c r="S276" s="13">
        <v>1577</v>
      </c>
      <c r="T276" s="13">
        <v>0</v>
      </c>
      <c r="U276" s="13">
        <v>0</v>
      </c>
      <c r="V276" s="14">
        <v>0</v>
      </c>
      <c r="W276" s="4">
        <f t="shared" ref="W276:W278" si="39">SUM(B276:V276)</f>
        <v>23575</v>
      </c>
      <c r="X276" s="4">
        <f t="shared" si="38"/>
        <v>117875</v>
      </c>
    </row>
    <row r="277" spans="1:25" x14ac:dyDescent="0.25">
      <c r="A277" s="4">
        <v>4</v>
      </c>
      <c r="B277" s="12">
        <v>0</v>
      </c>
      <c r="C277" s="13">
        <v>0</v>
      </c>
      <c r="D277" s="13">
        <v>0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146</v>
      </c>
      <c r="P277" s="13">
        <v>4122</v>
      </c>
      <c r="Q277" s="13">
        <v>7107</v>
      </c>
      <c r="R277" s="13">
        <v>5497</v>
      </c>
      <c r="S277" s="13">
        <v>799</v>
      </c>
      <c r="T277" s="13">
        <v>0</v>
      </c>
      <c r="U277" s="13">
        <v>0</v>
      </c>
      <c r="V277" s="14">
        <v>0</v>
      </c>
      <c r="W277" s="4">
        <f t="shared" si="39"/>
        <v>17671</v>
      </c>
      <c r="X277" s="4">
        <f t="shared" si="38"/>
        <v>70684</v>
      </c>
    </row>
    <row r="278" spans="1:25" x14ac:dyDescent="0.25">
      <c r="A278" s="4">
        <v>3</v>
      </c>
      <c r="B278" s="12">
        <v>0</v>
      </c>
      <c r="C278" s="13">
        <v>0</v>
      </c>
      <c r="D278" s="13"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391</v>
      </c>
      <c r="Q278" s="13">
        <v>1577</v>
      </c>
      <c r="R278" s="13">
        <v>799</v>
      </c>
      <c r="S278" s="13">
        <v>1</v>
      </c>
      <c r="T278" s="13">
        <v>0</v>
      </c>
      <c r="U278" s="13">
        <v>0</v>
      </c>
      <c r="V278" s="14">
        <v>0</v>
      </c>
      <c r="W278" s="4">
        <f t="shared" si="39"/>
        <v>2768</v>
      </c>
      <c r="X278" s="4">
        <f t="shared" si="38"/>
        <v>8304</v>
      </c>
    </row>
    <row r="279" spans="1:25" x14ac:dyDescent="0.25">
      <c r="A279" s="4">
        <v>2</v>
      </c>
      <c r="B279" s="12">
        <v>0</v>
      </c>
      <c r="C279" s="13">
        <v>0</v>
      </c>
      <c r="D279" s="13"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4">
        <v>0</v>
      </c>
      <c r="W279" s="18" t="s">
        <v>40</v>
      </c>
      <c r="X279" s="18" t="s">
        <v>40</v>
      </c>
      <c r="Y279" s="4"/>
    </row>
    <row r="280" spans="1:25" x14ac:dyDescent="0.25">
      <c r="A280" s="4">
        <v>1</v>
      </c>
      <c r="B280" s="12">
        <v>0</v>
      </c>
      <c r="C280" s="13">
        <v>0</v>
      </c>
      <c r="D280" s="13">
        <v>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4">
        <v>0</v>
      </c>
      <c r="W280" s="4">
        <f>SUM(W274:W278)</f>
        <v>57790</v>
      </c>
      <c r="X280" s="4">
        <f>SUM(X274:X278)</f>
        <v>280155</v>
      </c>
      <c r="Y280" s="4">
        <f>ROUND(X280/W280,2)</f>
        <v>4.8499999999999996</v>
      </c>
    </row>
    <row r="281" spans="1:25" ht="15.75" thickBot="1" x14ac:dyDescent="0.3">
      <c r="A281" s="4">
        <v>0</v>
      </c>
      <c r="B281" s="15">
        <v>0</v>
      </c>
      <c r="C281" s="16">
        <v>0</v>
      </c>
      <c r="D281" s="16">
        <v>0</v>
      </c>
      <c r="E281" s="16">
        <v>0</v>
      </c>
      <c r="F281" s="16">
        <v>0</v>
      </c>
      <c r="G281" s="16">
        <v>0</v>
      </c>
      <c r="H281" s="16">
        <v>0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7">
        <v>0</v>
      </c>
    </row>
    <row r="282" spans="1:25" ht="15.75" thickTop="1" x14ac:dyDescent="0.25"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>
        <f>SUM(O261:O281)</f>
        <v>637</v>
      </c>
      <c r="P282" s="13">
        <f t="shared" ref="P282:S282" si="40">SUM(P261:P281)</f>
        <v>13139</v>
      </c>
      <c r="Q282" s="13">
        <f t="shared" si="40"/>
        <v>23575</v>
      </c>
      <c r="R282" s="13">
        <f t="shared" si="40"/>
        <v>17671</v>
      </c>
      <c r="S282" s="13">
        <f t="shared" si="40"/>
        <v>2768</v>
      </c>
      <c r="T282" s="19" t="s">
        <v>41</v>
      </c>
      <c r="U282" s="13">
        <f>SUM(O282:S282)</f>
        <v>57790</v>
      </c>
      <c r="V282" s="13"/>
    </row>
    <row r="283" spans="1:25" x14ac:dyDescent="0.25"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>
        <f>O260*O282</f>
        <v>8281</v>
      </c>
      <c r="P283" s="13">
        <f t="shared" ref="P283:S283" si="41">P260*P282</f>
        <v>183946</v>
      </c>
      <c r="Q283" s="13">
        <f t="shared" si="41"/>
        <v>353625</v>
      </c>
      <c r="R283" s="13">
        <f t="shared" si="41"/>
        <v>282736</v>
      </c>
      <c r="S283" s="13">
        <f t="shared" si="41"/>
        <v>47056</v>
      </c>
      <c r="T283" s="19" t="s">
        <v>41</v>
      </c>
      <c r="U283" s="13">
        <f>SUM(O283:S283)</f>
        <v>875644</v>
      </c>
      <c r="V283" s="13">
        <f>ROUND(U283/U282,2)</f>
        <v>15.15</v>
      </c>
    </row>
    <row r="285" spans="1:25" x14ac:dyDescent="0.25">
      <c r="B285" s="24" t="s">
        <v>51</v>
      </c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</row>
    <row r="286" spans="1:25" ht="15.75" thickBot="1" x14ac:dyDescent="0.3">
      <c r="A286" s="4" t="s">
        <v>34</v>
      </c>
      <c r="B286" s="4">
        <v>0</v>
      </c>
      <c r="C286" s="4">
        <v>1</v>
      </c>
      <c r="D286" s="4">
        <v>2</v>
      </c>
      <c r="E286" s="4">
        <v>3</v>
      </c>
      <c r="F286" s="4">
        <v>4</v>
      </c>
      <c r="G286" s="4">
        <v>5</v>
      </c>
      <c r="H286" s="4">
        <v>6</v>
      </c>
      <c r="I286" s="4">
        <v>7</v>
      </c>
      <c r="J286" s="4">
        <v>8</v>
      </c>
      <c r="K286" s="4">
        <v>9</v>
      </c>
      <c r="L286" s="4">
        <v>10</v>
      </c>
      <c r="M286" s="4">
        <v>11</v>
      </c>
      <c r="N286" s="4">
        <v>12</v>
      </c>
      <c r="O286" s="4">
        <v>13</v>
      </c>
      <c r="P286" s="4">
        <v>14</v>
      </c>
      <c r="Q286" s="4">
        <v>15</v>
      </c>
      <c r="R286" s="4">
        <v>16</v>
      </c>
      <c r="S286" s="4">
        <v>17</v>
      </c>
      <c r="T286" s="4">
        <v>18</v>
      </c>
      <c r="U286" s="4">
        <v>19</v>
      </c>
      <c r="V286" s="4">
        <v>20</v>
      </c>
    </row>
    <row r="287" spans="1:25" ht="15.75" thickTop="1" x14ac:dyDescent="0.25">
      <c r="A287" s="4">
        <v>20</v>
      </c>
      <c r="B287" s="7">
        <v>0</v>
      </c>
      <c r="C287" s="8">
        <v>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0</v>
      </c>
      <c r="U287" s="8">
        <v>0</v>
      </c>
      <c r="V287" s="9">
        <v>0</v>
      </c>
    </row>
    <row r="288" spans="1:25" x14ac:dyDescent="0.25">
      <c r="A288" s="4">
        <v>19</v>
      </c>
      <c r="B288" s="12">
        <v>0</v>
      </c>
      <c r="C288" s="13">
        <v>0</v>
      </c>
      <c r="D288" s="13">
        <v>0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4">
        <v>0</v>
      </c>
    </row>
    <row r="289" spans="1:24" x14ac:dyDescent="0.25">
      <c r="A289" s="4">
        <v>18</v>
      </c>
      <c r="B289" s="12">
        <v>0</v>
      </c>
      <c r="C289" s="13">
        <v>0</v>
      </c>
      <c r="D289" s="13"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4">
        <v>0</v>
      </c>
    </row>
    <row r="290" spans="1:24" x14ac:dyDescent="0.25">
      <c r="A290" s="4">
        <v>17</v>
      </c>
      <c r="B290" s="12">
        <v>0</v>
      </c>
      <c r="C290" s="13">
        <v>0</v>
      </c>
      <c r="D290" s="13">
        <v>0</v>
      </c>
      <c r="E290" s="13">
        <v>0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3">
        <v>0</v>
      </c>
      <c r="O290" s="13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4">
        <v>0</v>
      </c>
    </row>
    <row r="291" spans="1:24" x14ac:dyDescent="0.25">
      <c r="A291" s="4">
        <v>16</v>
      </c>
      <c r="B291" s="12">
        <v>0</v>
      </c>
      <c r="C291" s="13">
        <v>0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4">
        <v>0</v>
      </c>
    </row>
    <row r="292" spans="1:24" x14ac:dyDescent="0.25">
      <c r="A292" s="4">
        <v>15</v>
      </c>
      <c r="B292" s="12">
        <v>0</v>
      </c>
      <c r="C292" s="13">
        <v>0</v>
      </c>
      <c r="D292" s="13">
        <v>0</v>
      </c>
      <c r="E292" s="13">
        <v>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13">
        <v>0</v>
      </c>
      <c r="V292" s="14">
        <v>0</v>
      </c>
    </row>
    <row r="293" spans="1:24" x14ac:dyDescent="0.25">
      <c r="A293" s="4">
        <v>14</v>
      </c>
      <c r="B293" s="12">
        <v>0</v>
      </c>
      <c r="C293" s="13">
        <v>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4">
        <v>0</v>
      </c>
    </row>
    <row r="294" spans="1:24" x14ac:dyDescent="0.25">
      <c r="A294" s="4">
        <v>13</v>
      </c>
      <c r="B294" s="12">
        <v>0</v>
      </c>
      <c r="C294" s="13">
        <v>0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4">
        <v>0</v>
      </c>
    </row>
    <row r="295" spans="1:24" x14ac:dyDescent="0.25">
      <c r="A295" s="4">
        <v>12</v>
      </c>
      <c r="B295" s="12">
        <v>0</v>
      </c>
      <c r="C295" s="13">
        <v>0</v>
      </c>
      <c r="D295" s="13">
        <v>0</v>
      </c>
      <c r="E295" s="13">
        <v>0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4">
        <v>0</v>
      </c>
    </row>
    <row r="296" spans="1:24" x14ac:dyDescent="0.25">
      <c r="A296" s="4">
        <v>11</v>
      </c>
      <c r="B296" s="12">
        <v>0</v>
      </c>
      <c r="C296" s="13">
        <v>0</v>
      </c>
      <c r="D296" s="13"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13">
        <v>0</v>
      </c>
      <c r="Q296" s="13">
        <v>0</v>
      </c>
      <c r="R296" s="13">
        <v>0</v>
      </c>
      <c r="S296" s="13">
        <v>0</v>
      </c>
      <c r="T296" s="13">
        <v>0</v>
      </c>
      <c r="U296" s="13">
        <v>0</v>
      </c>
      <c r="V296" s="14">
        <v>0</v>
      </c>
    </row>
    <row r="297" spans="1:24" x14ac:dyDescent="0.25">
      <c r="A297" s="4">
        <v>10</v>
      </c>
      <c r="B297" s="12">
        <v>0</v>
      </c>
      <c r="C297" s="13">
        <v>0</v>
      </c>
      <c r="D297" s="13">
        <v>0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4">
        <v>0</v>
      </c>
    </row>
    <row r="298" spans="1:24" x14ac:dyDescent="0.25">
      <c r="A298" s="4">
        <v>9</v>
      </c>
      <c r="B298" s="12">
        <v>0</v>
      </c>
      <c r="C298" s="13">
        <v>0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4">
        <v>0</v>
      </c>
    </row>
    <row r="299" spans="1:24" x14ac:dyDescent="0.25">
      <c r="A299" s="4">
        <v>8</v>
      </c>
      <c r="B299" s="12">
        <v>0</v>
      </c>
      <c r="C299" s="13">
        <v>0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4">
        <v>0</v>
      </c>
    </row>
    <row r="300" spans="1:24" x14ac:dyDescent="0.25">
      <c r="A300" s="4">
        <v>7</v>
      </c>
      <c r="B300" s="12">
        <v>0</v>
      </c>
      <c r="C300" s="13">
        <v>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4">
        <v>0</v>
      </c>
    </row>
    <row r="301" spans="1:24" x14ac:dyDescent="0.25">
      <c r="A301" s="4">
        <v>6</v>
      </c>
      <c r="B301" s="12">
        <v>0</v>
      </c>
      <c r="C301" s="13">
        <v>0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4">
        <v>0</v>
      </c>
    </row>
    <row r="302" spans="1:24" x14ac:dyDescent="0.25">
      <c r="A302" s="4">
        <v>5</v>
      </c>
      <c r="B302" s="12">
        <v>0</v>
      </c>
      <c r="C302" s="13">
        <v>0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>
        <v>461</v>
      </c>
      <c r="R302" s="13">
        <v>1306</v>
      </c>
      <c r="S302" s="13">
        <v>352</v>
      </c>
      <c r="T302" s="13">
        <v>0</v>
      </c>
      <c r="U302" s="13">
        <v>0</v>
      </c>
      <c r="V302" s="14">
        <v>0</v>
      </c>
      <c r="W302" s="4">
        <f>SUM(B302:V302)</f>
        <v>2119</v>
      </c>
      <c r="X302" s="4">
        <f t="shared" ref="X302:X306" si="42">A302*W302</f>
        <v>10595</v>
      </c>
    </row>
    <row r="303" spans="1:24" x14ac:dyDescent="0.25">
      <c r="A303" s="4">
        <v>4</v>
      </c>
      <c r="B303" s="12">
        <v>0</v>
      </c>
      <c r="C303" s="13">
        <v>0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461</v>
      </c>
      <c r="Q303" s="13">
        <v>5278</v>
      </c>
      <c r="R303" s="13">
        <v>7618</v>
      </c>
      <c r="S303" s="13">
        <v>4763</v>
      </c>
      <c r="T303" s="13">
        <v>257</v>
      </c>
      <c r="U303" s="13">
        <v>0</v>
      </c>
      <c r="V303" s="14">
        <v>0</v>
      </c>
      <c r="W303" s="4">
        <f>SUM(B303:V303)</f>
        <v>18377</v>
      </c>
      <c r="X303" s="4">
        <f t="shared" si="42"/>
        <v>73508</v>
      </c>
    </row>
    <row r="304" spans="1:24" x14ac:dyDescent="0.25">
      <c r="A304" s="4">
        <v>3</v>
      </c>
      <c r="B304" s="12">
        <v>0</v>
      </c>
      <c r="C304" s="13">
        <v>0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1306</v>
      </c>
      <c r="Q304" s="13">
        <v>7618</v>
      </c>
      <c r="R304" s="13">
        <v>9958</v>
      </c>
      <c r="S304" s="13">
        <v>7098</v>
      </c>
      <c r="T304" s="13">
        <v>873</v>
      </c>
      <c r="U304" s="13">
        <v>0</v>
      </c>
      <c r="V304" s="14">
        <v>0</v>
      </c>
      <c r="W304" s="4">
        <f t="shared" ref="W304:W306" si="43">SUM(B304:V304)</f>
        <v>26853</v>
      </c>
      <c r="X304" s="4">
        <f t="shared" si="42"/>
        <v>80559</v>
      </c>
    </row>
    <row r="305" spans="1:25" x14ac:dyDescent="0.25">
      <c r="A305" s="4">
        <v>2</v>
      </c>
      <c r="B305" s="12">
        <v>0</v>
      </c>
      <c r="C305" s="13">
        <v>0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352</v>
      </c>
      <c r="Q305" s="13">
        <v>4763</v>
      </c>
      <c r="R305" s="13">
        <v>7098</v>
      </c>
      <c r="S305" s="13">
        <v>4261</v>
      </c>
      <c r="T305" s="13">
        <v>187</v>
      </c>
      <c r="U305" s="13">
        <v>0</v>
      </c>
      <c r="V305" s="14">
        <v>0</v>
      </c>
      <c r="W305" s="4">
        <f t="shared" si="43"/>
        <v>16661</v>
      </c>
      <c r="X305" s="4">
        <f t="shared" si="42"/>
        <v>33322</v>
      </c>
    </row>
    <row r="306" spans="1:25" x14ac:dyDescent="0.25">
      <c r="A306" s="4">
        <v>1</v>
      </c>
      <c r="B306" s="12">
        <v>0</v>
      </c>
      <c r="C306" s="13">
        <v>0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>
        <v>257</v>
      </c>
      <c r="R306" s="13">
        <v>873</v>
      </c>
      <c r="S306" s="13">
        <v>187</v>
      </c>
      <c r="T306" s="13">
        <v>0</v>
      </c>
      <c r="U306" s="13">
        <v>0</v>
      </c>
      <c r="V306" s="14">
        <v>0</v>
      </c>
      <c r="W306" s="4">
        <f t="shared" si="43"/>
        <v>1317</v>
      </c>
      <c r="X306" s="4">
        <f t="shared" si="42"/>
        <v>1317</v>
      </c>
    </row>
    <row r="307" spans="1:25" ht="15.75" thickBot="1" x14ac:dyDescent="0.3">
      <c r="A307" s="4">
        <v>0</v>
      </c>
      <c r="B307" s="15">
        <v>0</v>
      </c>
      <c r="C307" s="16">
        <v>0</v>
      </c>
      <c r="D307" s="16">
        <v>0</v>
      </c>
      <c r="E307" s="16">
        <v>0</v>
      </c>
      <c r="F307" s="16">
        <v>0</v>
      </c>
      <c r="G307" s="16">
        <v>0</v>
      </c>
      <c r="H307" s="16">
        <v>0</v>
      </c>
      <c r="I307" s="16">
        <v>0</v>
      </c>
      <c r="J307" s="16">
        <v>0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  <c r="Q307" s="16">
        <v>0</v>
      </c>
      <c r="R307" s="16">
        <v>0</v>
      </c>
      <c r="S307" s="16">
        <v>0</v>
      </c>
      <c r="T307" s="16">
        <v>0</v>
      </c>
      <c r="U307" s="16">
        <v>0</v>
      </c>
      <c r="V307" s="17">
        <v>0</v>
      </c>
      <c r="W307" s="18" t="s">
        <v>40</v>
      </c>
      <c r="X307" s="18" t="s">
        <v>40</v>
      </c>
      <c r="Y307" s="4"/>
    </row>
    <row r="308" spans="1:25" ht="15.75" thickTop="1" x14ac:dyDescent="0.25"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>
        <f>SUM(P287:P307)</f>
        <v>2119</v>
      </c>
      <c r="Q308" s="13">
        <f t="shared" ref="Q308:T308" si="44">SUM(Q287:Q307)</f>
        <v>18377</v>
      </c>
      <c r="R308" s="13">
        <f t="shared" si="44"/>
        <v>26853</v>
      </c>
      <c r="S308" s="13">
        <f t="shared" si="44"/>
        <v>16661</v>
      </c>
      <c r="T308" s="13">
        <f t="shared" si="44"/>
        <v>1317</v>
      </c>
      <c r="U308" s="19" t="s">
        <v>41</v>
      </c>
      <c r="V308" s="13">
        <f>SUM(P308:T308)</f>
        <v>65327</v>
      </c>
      <c r="W308" s="4">
        <f>SUM(W302:W306)</f>
        <v>65327</v>
      </c>
      <c r="X308" s="4">
        <f>SUM(X302:X306)</f>
        <v>199301</v>
      </c>
      <c r="Y308" s="4">
        <f>ROUND(X308/W308,2)</f>
        <v>3.05</v>
      </c>
    </row>
    <row r="309" spans="1:25" x14ac:dyDescent="0.25"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>
        <f>P286*P308</f>
        <v>29666</v>
      </c>
      <c r="Q309" s="13">
        <f t="shared" ref="Q309:T309" si="45">Q286*Q308</f>
        <v>275655</v>
      </c>
      <c r="R309" s="13">
        <f t="shared" si="45"/>
        <v>429648</v>
      </c>
      <c r="S309" s="13">
        <f t="shared" si="45"/>
        <v>283237</v>
      </c>
      <c r="T309" s="13">
        <f t="shared" si="45"/>
        <v>23706</v>
      </c>
      <c r="U309" s="19" t="s">
        <v>41</v>
      </c>
      <c r="V309" s="13">
        <f>SUM(P309:T309)</f>
        <v>1041912</v>
      </c>
      <c r="W309" s="13">
        <f>ROUND(V309/V308,2)</f>
        <v>15.95</v>
      </c>
      <c r="X309" s="18"/>
      <c r="Y309" s="4"/>
    </row>
    <row r="310" spans="1:25" x14ac:dyDescent="0.25"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W310" s="18"/>
      <c r="X310" s="18"/>
      <c r="Y310" s="4"/>
    </row>
    <row r="312" spans="1:25" x14ac:dyDescent="0.25">
      <c r="B312" s="24" t="s">
        <v>52</v>
      </c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</row>
    <row r="313" spans="1:25" ht="15.75" thickBot="1" x14ac:dyDescent="0.3">
      <c r="A313" s="4" t="s">
        <v>34</v>
      </c>
      <c r="B313" s="4">
        <v>0</v>
      </c>
      <c r="C313" s="4">
        <v>1</v>
      </c>
      <c r="D313" s="4">
        <v>2</v>
      </c>
      <c r="E313" s="4">
        <v>3</v>
      </c>
      <c r="F313" s="4">
        <v>4</v>
      </c>
      <c r="G313" s="4">
        <v>5</v>
      </c>
      <c r="H313" s="4">
        <v>6</v>
      </c>
      <c r="I313" s="4">
        <v>7</v>
      </c>
      <c r="J313" s="4">
        <v>8</v>
      </c>
      <c r="K313" s="4">
        <v>9</v>
      </c>
      <c r="L313" s="4">
        <v>10</v>
      </c>
      <c r="M313" s="4">
        <v>11</v>
      </c>
      <c r="N313" s="4">
        <v>12</v>
      </c>
      <c r="O313" s="4">
        <v>13</v>
      </c>
      <c r="P313" s="4">
        <v>14</v>
      </c>
      <c r="Q313" s="4">
        <v>15</v>
      </c>
      <c r="R313" s="4">
        <v>16</v>
      </c>
      <c r="S313" s="4">
        <v>17</v>
      </c>
      <c r="T313" s="4">
        <v>18</v>
      </c>
      <c r="U313" s="4">
        <v>19</v>
      </c>
      <c r="V313" s="4">
        <v>20</v>
      </c>
    </row>
    <row r="314" spans="1:25" ht="15.75" thickTop="1" x14ac:dyDescent="0.25">
      <c r="A314" s="4">
        <v>20</v>
      </c>
      <c r="B314" s="7">
        <v>0</v>
      </c>
      <c r="C314" s="8">
        <v>0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9">
        <v>0</v>
      </c>
    </row>
    <row r="315" spans="1:25" x14ac:dyDescent="0.25">
      <c r="A315" s="4">
        <v>19</v>
      </c>
      <c r="B315" s="12">
        <v>0</v>
      </c>
      <c r="C315" s="13">
        <v>0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>
        <v>0</v>
      </c>
      <c r="R315" s="13">
        <v>0</v>
      </c>
      <c r="S315" s="13">
        <v>0</v>
      </c>
      <c r="T315" s="13">
        <v>0</v>
      </c>
      <c r="U315" s="13">
        <v>0</v>
      </c>
      <c r="V315" s="14">
        <v>0</v>
      </c>
    </row>
    <row r="316" spans="1:25" x14ac:dyDescent="0.25">
      <c r="A316" s="4">
        <v>18</v>
      </c>
      <c r="B316" s="12">
        <v>0</v>
      </c>
      <c r="C316" s="13">
        <v>0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>
        <v>0</v>
      </c>
      <c r="R316" s="13">
        <v>0</v>
      </c>
      <c r="S316" s="13">
        <v>0</v>
      </c>
      <c r="T316" s="13">
        <v>0</v>
      </c>
      <c r="U316" s="13">
        <v>0</v>
      </c>
      <c r="V316" s="14">
        <v>0</v>
      </c>
    </row>
    <row r="317" spans="1:25" x14ac:dyDescent="0.25">
      <c r="A317" s="4">
        <v>17</v>
      </c>
      <c r="B317" s="12">
        <v>0</v>
      </c>
      <c r="C317" s="13">
        <v>0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>
        <v>0</v>
      </c>
      <c r="R317" s="13">
        <v>0</v>
      </c>
      <c r="S317" s="13">
        <v>0</v>
      </c>
      <c r="T317" s="13">
        <v>0</v>
      </c>
      <c r="U317" s="13">
        <v>0</v>
      </c>
      <c r="V317" s="14">
        <v>0</v>
      </c>
    </row>
    <row r="318" spans="1:25" x14ac:dyDescent="0.25">
      <c r="A318" s="4">
        <v>16</v>
      </c>
      <c r="B318" s="12">
        <v>0</v>
      </c>
      <c r="C318" s="13">
        <v>0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>
        <v>0</v>
      </c>
      <c r="R318" s="13">
        <v>0</v>
      </c>
      <c r="S318" s="13">
        <v>0</v>
      </c>
      <c r="T318" s="13">
        <v>0</v>
      </c>
      <c r="U318" s="13">
        <v>0</v>
      </c>
      <c r="V318" s="14">
        <v>0</v>
      </c>
    </row>
    <row r="319" spans="1:25" x14ac:dyDescent="0.25">
      <c r="A319" s="4">
        <v>15</v>
      </c>
      <c r="B319" s="12">
        <v>0</v>
      </c>
      <c r="C319" s="13">
        <v>0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>
        <v>0</v>
      </c>
      <c r="R319" s="13">
        <v>0</v>
      </c>
      <c r="S319" s="13">
        <v>0</v>
      </c>
      <c r="T319" s="13">
        <v>0</v>
      </c>
      <c r="U319" s="13">
        <v>0</v>
      </c>
      <c r="V319" s="14">
        <v>0</v>
      </c>
    </row>
    <row r="320" spans="1:25" x14ac:dyDescent="0.25">
      <c r="A320" s="4">
        <v>14</v>
      </c>
      <c r="B320" s="12">
        <v>0</v>
      </c>
      <c r="C320" s="13">
        <v>0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>
        <v>0</v>
      </c>
      <c r="R320" s="13">
        <v>0</v>
      </c>
      <c r="S320" s="13">
        <v>0</v>
      </c>
      <c r="T320" s="13">
        <v>0</v>
      </c>
      <c r="U320" s="13">
        <v>0</v>
      </c>
      <c r="V320" s="14">
        <v>0</v>
      </c>
    </row>
    <row r="321" spans="1:25" x14ac:dyDescent="0.25">
      <c r="A321" s="4">
        <v>13</v>
      </c>
      <c r="B321" s="12">
        <v>0</v>
      </c>
      <c r="C321" s="13">
        <v>0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4">
        <v>0</v>
      </c>
    </row>
    <row r="322" spans="1:25" x14ac:dyDescent="0.25">
      <c r="A322" s="4">
        <v>12</v>
      </c>
      <c r="B322" s="12">
        <v>0</v>
      </c>
      <c r="C322" s="13">
        <v>0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</row>
    <row r="323" spans="1:25" x14ac:dyDescent="0.25">
      <c r="A323" s="4">
        <v>11</v>
      </c>
      <c r="B323" s="12">
        <v>0</v>
      </c>
      <c r="C323" s="13">
        <v>0</v>
      </c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>
        <v>0</v>
      </c>
      <c r="R323" s="13">
        <v>0</v>
      </c>
      <c r="S323" s="13">
        <v>0</v>
      </c>
      <c r="T323" s="13">
        <v>0</v>
      </c>
      <c r="U323" s="13">
        <v>0</v>
      </c>
      <c r="V323" s="14">
        <v>0</v>
      </c>
    </row>
    <row r="324" spans="1:25" x14ac:dyDescent="0.25">
      <c r="A324" s="4">
        <v>10</v>
      </c>
      <c r="B324" s="12">
        <v>0</v>
      </c>
      <c r="C324" s="13">
        <v>0</v>
      </c>
      <c r="D324" s="13"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  <c r="Q324" s="13">
        <v>0</v>
      </c>
      <c r="R324" s="13">
        <v>0</v>
      </c>
      <c r="S324" s="13">
        <v>0</v>
      </c>
      <c r="T324" s="13">
        <v>0</v>
      </c>
      <c r="U324" s="13">
        <v>0</v>
      </c>
      <c r="V324" s="14">
        <v>0</v>
      </c>
    </row>
    <row r="325" spans="1:25" x14ac:dyDescent="0.25">
      <c r="A325" s="4">
        <v>9</v>
      </c>
      <c r="B325" s="12">
        <v>0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4">
        <v>0</v>
      </c>
    </row>
    <row r="326" spans="1:25" x14ac:dyDescent="0.25">
      <c r="A326" s="4">
        <v>8</v>
      </c>
      <c r="B326" s="12">
        <v>0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4">
        <v>0</v>
      </c>
    </row>
    <row r="327" spans="1:25" x14ac:dyDescent="0.25">
      <c r="A327" s="4">
        <v>7</v>
      </c>
      <c r="B327" s="12">
        <v>0</v>
      </c>
      <c r="C327" s="13">
        <v>0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4">
        <v>0</v>
      </c>
    </row>
    <row r="328" spans="1:25" x14ac:dyDescent="0.25">
      <c r="A328" s="4">
        <v>6</v>
      </c>
      <c r="B328" s="12">
        <v>0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4">
        <v>0</v>
      </c>
    </row>
    <row r="329" spans="1:25" x14ac:dyDescent="0.25">
      <c r="A329" s="4">
        <v>5</v>
      </c>
      <c r="B329" s="12">
        <v>0</v>
      </c>
      <c r="C329" s="13">
        <v>0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>
        <v>0</v>
      </c>
      <c r="R329" s="13">
        <v>0</v>
      </c>
      <c r="S329" s="13">
        <v>0</v>
      </c>
      <c r="T329" s="13">
        <v>0</v>
      </c>
      <c r="U329" s="13">
        <v>0</v>
      </c>
      <c r="V329" s="14">
        <v>0</v>
      </c>
    </row>
    <row r="330" spans="1:25" x14ac:dyDescent="0.25">
      <c r="A330" s="4">
        <v>4</v>
      </c>
      <c r="B330" s="12">
        <v>0</v>
      </c>
      <c r="C330" s="13">
        <v>0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>
        <v>0</v>
      </c>
      <c r="R330" s="13">
        <v>260</v>
      </c>
      <c r="S330" s="13">
        <v>1292</v>
      </c>
      <c r="T330" s="13">
        <v>588</v>
      </c>
      <c r="U330" s="13">
        <v>0</v>
      </c>
      <c r="V330" s="14">
        <v>0</v>
      </c>
      <c r="W330" s="4">
        <f>SUM(B330:V330)</f>
        <v>2140</v>
      </c>
      <c r="X330" s="4">
        <f t="shared" ref="X330:X334" si="46">A330*W330</f>
        <v>8560</v>
      </c>
    </row>
    <row r="331" spans="1:25" x14ac:dyDescent="0.25">
      <c r="A331" s="4">
        <v>3</v>
      </c>
      <c r="B331" s="12">
        <v>0</v>
      </c>
      <c r="C331" s="13">
        <v>0</v>
      </c>
      <c r="D331" s="13"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>
        <v>120</v>
      </c>
      <c r="R331" s="13">
        <v>4252</v>
      </c>
      <c r="S331" s="13">
        <v>7638</v>
      </c>
      <c r="T331" s="13">
        <v>5801</v>
      </c>
      <c r="U331" s="13">
        <v>743</v>
      </c>
      <c r="V331" s="14">
        <v>0</v>
      </c>
      <c r="W331" s="4">
        <f>SUM(B331:V331)</f>
        <v>18554</v>
      </c>
      <c r="X331" s="4">
        <f t="shared" si="46"/>
        <v>55662</v>
      </c>
    </row>
    <row r="332" spans="1:25" x14ac:dyDescent="0.25">
      <c r="A332" s="4">
        <v>2</v>
      </c>
      <c r="B332" s="12">
        <v>0</v>
      </c>
      <c r="C332" s="13">
        <v>0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>
        <v>526</v>
      </c>
      <c r="R332" s="13">
        <v>6588</v>
      </c>
      <c r="S332" s="13">
        <v>9999</v>
      </c>
      <c r="T332" s="13">
        <v>8163</v>
      </c>
      <c r="U332" s="13">
        <v>1832</v>
      </c>
      <c r="V332" s="14">
        <v>0</v>
      </c>
      <c r="W332" s="4">
        <f t="shared" ref="W332:W334" si="47">SUM(B332:V332)</f>
        <v>27108</v>
      </c>
      <c r="X332" s="4">
        <f t="shared" si="46"/>
        <v>54216</v>
      </c>
    </row>
    <row r="333" spans="1:25" x14ac:dyDescent="0.25">
      <c r="A333" s="4">
        <v>1</v>
      </c>
      <c r="B333" s="12">
        <v>0</v>
      </c>
      <c r="C333" s="13">
        <v>0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  <c r="Q333" s="13">
        <v>80</v>
      </c>
      <c r="R333" s="13">
        <v>3767</v>
      </c>
      <c r="S333" s="13">
        <v>7113</v>
      </c>
      <c r="T333" s="13">
        <v>5276</v>
      </c>
      <c r="U333" s="13">
        <v>585</v>
      </c>
      <c r="V333" s="14">
        <v>0</v>
      </c>
      <c r="W333" s="4">
        <f t="shared" si="47"/>
        <v>16821</v>
      </c>
      <c r="X333" s="4">
        <f t="shared" si="46"/>
        <v>16821</v>
      </c>
    </row>
    <row r="334" spans="1:25" ht="15.75" thickBot="1" x14ac:dyDescent="0.3">
      <c r="A334" s="4">
        <v>0</v>
      </c>
      <c r="B334" s="15">
        <v>0</v>
      </c>
      <c r="C334" s="16">
        <v>0</v>
      </c>
      <c r="D334" s="16">
        <v>0</v>
      </c>
      <c r="E334" s="16">
        <v>0</v>
      </c>
      <c r="F334" s="16">
        <v>0</v>
      </c>
      <c r="G334" s="16">
        <v>0</v>
      </c>
      <c r="H334" s="16">
        <v>0</v>
      </c>
      <c r="I334" s="16">
        <v>0</v>
      </c>
      <c r="J334" s="16">
        <v>0</v>
      </c>
      <c r="K334" s="16">
        <v>0</v>
      </c>
      <c r="L334" s="16">
        <v>0</v>
      </c>
      <c r="M334" s="16">
        <v>0</v>
      </c>
      <c r="N334" s="16">
        <v>0</v>
      </c>
      <c r="O334" s="16">
        <v>0</v>
      </c>
      <c r="P334" s="16">
        <v>0</v>
      </c>
      <c r="Q334" s="16">
        <v>0</v>
      </c>
      <c r="R334" s="16">
        <v>130</v>
      </c>
      <c r="S334" s="16">
        <v>861</v>
      </c>
      <c r="T334" s="16">
        <v>340</v>
      </c>
      <c r="U334" s="16">
        <v>0</v>
      </c>
      <c r="V334" s="17">
        <v>0</v>
      </c>
      <c r="W334" s="4">
        <f t="shared" si="47"/>
        <v>1331</v>
      </c>
      <c r="X334" s="4">
        <f t="shared" si="46"/>
        <v>0</v>
      </c>
    </row>
    <row r="335" spans="1:25" ht="15.75" thickTop="1" x14ac:dyDescent="0.25">
      <c r="Q335" s="13">
        <f>SUM(Q314:Q334)</f>
        <v>726</v>
      </c>
      <c r="R335" s="13">
        <f t="shared" ref="R335:U335" si="48">SUM(R314:R334)</f>
        <v>14997</v>
      </c>
      <c r="S335" s="13">
        <f t="shared" si="48"/>
        <v>26903</v>
      </c>
      <c r="T335" s="13">
        <f t="shared" si="48"/>
        <v>20168</v>
      </c>
      <c r="U335" s="13">
        <f t="shared" si="48"/>
        <v>3160</v>
      </c>
      <c r="V335" s="19" t="s">
        <v>41</v>
      </c>
      <c r="W335" s="18" t="s">
        <v>40</v>
      </c>
      <c r="X335" s="18" t="s">
        <v>40</v>
      </c>
      <c r="Y335" s="4"/>
    </row>
    <row r="336" spans="1:25" x14ac:dyDescent="0.25">
      <c r="Q336" s="13">
        <f>Q313*Q335</f>
        <v>10890</v>
      </c>
      <c r="R336" s="13">
        <f t="shared" ref="R336:U336" si="49">R313*R335</f>
        <v>239952</v>
      </c>
      <c r="S336" s="13">
        <f t="shared" si="49"/>
        <v>457351</v>
      </c>
      <c r="T336" s="13">
        <f t="shared" si="49"/>
        <v>363024</v>
      </c>
      <c r="U336" s="13">
        <f t="shared" si="49"/>
        <v>60040</v>
      </c>
      <c r="V336" s="19" t="s">
        <v>41</v>
      </c>
      <c r="W336" s="4">
        <f>SUM(W330:W334)</f>
        <v>65954</v>
      </c>
      <c r="X336" s="4">
        <f>SUM(X330:X334)</f>
        <v>135259</v>
      </c>
      <c r="Y336" s="4">
        <f>ROUND(X336/W336,2)</f>
        <v>2.0499999999999998</v>
      </c>
    </row>
    <row r="337" spans="22:30" customFormat="1" x14ac:dyDescent="0.25">
      <c r="V337" s="4">
        <f>SUM(Q335:U335)</f>
        <v>65954</v>
      </c>
      <c r="AC337" s="4"/>
      <c r="AD337" s="4"/>
    </row>
    <row r="338" spans="22:30" customFormat="1" x14ac:dyDescent="0.25">
      <c r="V338" s="4">
        <f>SUM(Q336:U336)</f>
        <v>1131257</v>
      </c>
      <c r="W338" s="4">
        <f>ROUND(V338/V337,2)</f>
        <v>17.149999999999999</v>
      </c>
      <c r="AC338" s="4"/>
      <c r="AD338" s="4"/>
    </row>
  </sheetData>
  <mergeCells count="14">
    <mergeCell ref="B103:V103"/>
    <mergeCell ref="Y1:Z1"/>
    <mergeCell ref="B1:V1"/>
    <mergeCell ref="B25:V25"/>
    <mergeCell ref="B51:V51"/>
    <mergeCell ref="B77:V77"/>
    <mergeCell ref="B285:V285"/>
    <mergeCell ref="B312:V312"/>
    <mergeCell ref="B129:U129"/>
    <mergeCell ref="B155:V155"/>
    <mergeCell ref="B181:V181"/>
    <mergeCell ref="B207:V207"/>
    <mergeCell ref="B233:V233"/>
    <mergeCell ref="B259:V25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Problem 14-5</vt:lpstr>
      <vt:lpstr>Problem 14-9</vt:lpstr>
    </vt:vector>
  </TitlesOfParts>
  <Company>Riverside Research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Evans, Howard</dc:creator>
  <cp:lastModifiedBy>Evans, Howard</cp:lastModifiedBy>
  <dcterms:created xsi:type="dcterms:W3CDTF">2014-07-22T20:34:28Z</dcterms:created>
  <dcterms:modified xsi:type="dcterms:W3CDTF">2014-07-30T20:58:45Z</dcterms:modified>
</cp:coreProperties>
</file>